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5"/>
  </bookViews>
  <sheets>
    <sheet name="JR_PARKIRIŠČE" sheetId="1" r:id="rId1"/>
    <sheet name="KK_PARKIRIŠČE" sheetId="2" r:id="rId2"/>
    <sheet name="KK_ELEKTRO" sheetId="3" r:id="rId3"/>
    <sheet name="KK_TELES" sheetId="4" r:id="rId4"/>
    <sheet name="PRESTAVITVE TELEKOM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<sst xmlns="http://schemas.openxmlformats.org/spreadsheetml/2006/main" count="237" uniqueCount="92">
  <si>
    <t>JAVNA RAZSVETLJAVA</t>
  </si>
  <si>
    <t>PARKIRIŠČE</t>
  </si>
  <si>
    <t>ELEKTROMONTAŽNI DEL - OBČINA</t>
  </si>
  <si>
    <t>Kabel NAYY 4x16+2,5 mm2 uvlečen v kabelsko kanalizacijo</t>
  </si>
  <si>
    <t>m</t>
  </si>
  <si>
    <t>Izdelava kabelskih končnikov 4x16 mm2 AlCu, montaža kabelskih čevljev in priklop kabla v posamezni svetilki</t>
  </si>
  <si>
    <t>grn</t>
  </si>
  <si>
    <t>Priklop kabla v obstoječem kandelabru. Komplet z zamenjavo priključne ploščice v kandelabru in vgraditvijo varovalk in priklopom kabla na priklopna mesta</t>
  </si>
  <si>
    <t>kos</t>
  </si>
  <si>
    <t>Demontaža obstoječih kandelabrov in svetilk, ter odvoz v deponijo, vključno s plačilom komunalnega prispevka.</t>
  </si>
  <si>
    <t>PVC opozorilni trak</t>
  </si>
  <si>
    <t>Plastični ščitnik</t>
  </si>
  <si>
    <t>Valjanec Fe Zn 25x4 mm in priklop na  vse kandelabre JR, vse kovinske elemente in vse kovinske ograje</t>
  </si>
  <si>
    <t>Meritve, pregledi in izdaja atestov</t>
  </si>
  <si>
    <t>Izdelava PID v znesku 850 €</t>
  </si>
  <si>
    <t>Nepredvidena dela z vpisom v gradbeni dnevnik</t>
  </si>
  <si>
    <t>ur</t>
  </si>
  <si>
    <t xml:space="preserve">Drobni material </t>
  </si>
  <si>
    <t>Manipulativni stroški , priprava materiala in dela</t>
  </si>
  <si>
    <t>Zavarovanje gradbišča ob  cesti  pri uvlačenju kablov in pri postavitvi kandelabrov</t>
  </si>
  <si>
    <t>SKUPAJ</t>
  </si>
  <si>
    <t>GRADBENI DEL  PARKIRIŠČE</t>
  </si>
  <si>
    <t>OBČINA</t>
  </si>
  <si>
    <t>Strojni in deloma ročni izkop kabelskega kanala v pločniku dimenzije 0,4x1,0m globine</t>
  </si>
  <si>
    <t>m3</t>
  </si>
  <si>
    <t xml:space="preserve">Strojni in deloma ročni izkop kabelskega kanala v cestišču dimenzije 0.4x1.2m globine </t>
  </si>
  <si>
    <t>Dobava, polaganje in spajanje 1. cevne kanalizacije (1 x stigmaflex cev prereza110 mm), komplet</t>
  </si>
  <si>
    <t>Beton MB 15 za obbetoniranje cevi pod cestiščem</t>
  </si>
  <si>
    <t>Zasip kabelskega jarka z izkopanim materialom</t>
  </si>
  <si>
    <t>Dobava in vgradnja peska granulacije od 3 do 7 mm in nabijanje v slojih</t>
  </si>
  <si>
    <t>Dobava in vgradnja tamponskega gramoza in nabijanje v slojih</t>
  </si>
  <si>
    <t>Odvoz odvečnega materijala</t>
  </si>
  <si>
    <t>Izkop in komplet izdelava tipskega betonskega jaška Fi 80 cm, pokrov IMP (LTŽ pokrov)</t>
  </si>
  <si>
    <t xml:space="preserve">Izkop in komplet izdelava tipskega temelja za steber JR, h=8 m od tal </t>
  </si>
  <si>
    <t xml:space="preserve">Izkop in komplet izdelava tipskega temelja za steber JR, h=6 m od tal </t>
  </si>
  <si>
    <t>Izdelava uvoda stigmaflex cevi 110 mm v obstoječ jašek vključno z razbijanjem in zidarskimi zaključki po končanih delih.</t>
  </si>
  <si>
    <t>Rezanje asfalta na pločniku</t>
  </si>
  <si>
    <t>m2</t>
  </si>
  <si>
    <t>Asfaltiranje pločnika</t>
  </si>
  <si>
    <t>Rušenje temeljev kandelabrov in odvoz v deponijo, vključno s plačilom komunalnega prispevka</t>
  </si>
  <si>
    <t>Rušenje kabelskih jaškov raznih dimenzij in odvoz v deponijo, vključno s plačilom komunalnega prispevka.</t>
  </si>
  <si>
    <t>Zakoličba nove trase JR  kanalizacije</t>
  </si>
  <si>
    <t>Izvedba križanj s SN kanalizacijo</t>
  </si>
  <si>
    <t>Izvedba križanj z meteorno kanalizacijo</t>
  </si>
  <si>
    <t>Izvedba križanj z vodovodom</t>
  </si>
  <si>
    <t>Pripravljalna in zaključna dela</t>
  </si>
  <si>
    <t>Stroški nadzora Elektro Primorska (obračun po stroških)</t>
  </si>
  <si>
    <t>Zaščita gradbišča pri izkopu (ocenjeno)</t>
  </si>
  <si>
    <t xml:space="preserve"> SKUPAJ</t>
  </si>
  <si>
    <t>GRADBENI DEL  DISTRIBUCIJA</t>
  </si>
  <si>
    <t>ELEKTRO PRIMORSKA</t>
  </si>
  <si>
    <r>
      <rPr>
        <sz val="10"/>
        <color indexed="8"/>
        <rFont val="Arial CE"/>
        <family val="0"/>
      </rPr>
      <t xml:space="preserve">OPOMBA:
</t>
    </r>
    <r>
      <rPr>
        <sz val="10"/>
        <color indexed="8"/>
        <rFont val="Arial CE"/>
        <family val="0"/>
      </rPr>
      <t xml:space="preserve">
</t>
    </r>
    <r>
      <rPr>
        <sz val="10"/>
        <color indexed="8"/>
        <rFont val="Arial CE"/>
        <family val="0"/>
      </rPr>
      <t>POPIS ZAJEMA SAMO GRADBENA DELA. VSA ELEKTROMONTAŽNA DELA VKLJUČNO Z MATERIALOM IZVEDE DISTRIBUTER V SVOJI REŽIJI ZA LASTNE STROŠKE.</t>
    </r>
  </si>
  <si>
    <t>Strojni in deloma ročni izkop kabelskega kanala v pločniku dimenzije 0,6x1,2m globine</t>
  </si>
  <si>
    <t xml:space="preserve">Strojni in deloma ročni izkop kabelskega kanala v cestišču dimenzije 0.6x1.4m globine </t>
  </si>
  <si>
    <t>Dobava, polaganje in spajanje 5. cevne kanalizacije (3 x stigmaflex cev prereza160 mm in 2 x110stigmaflex ), komplet</t>
  </si>
  <si>
    <t>Dobava, polaganje in spajanje 3. cevne kanalizacije (3 x stigmaflex cev prereza110 mm), komplet</t>
  </si>
  <si>
    <t>Dobava, polaganje in spajanje 5. cevne kanalizacije (2 x stigmaflex cev prereza160 mm in 3 x110stigmaflex ), komplet</t>
  </si>
  <si>
    <t>o</t>
  </si>
  <si>
    <t>Izkop in komplet izdelava tipskega betonskega jaška 1,5x1,5x1,8m, pokrov IMP (LTŽ pokrov)</t>
  </si>
  <si>
    <t>Izkop in komplet izdelava tipskega betonskega jaška 2x2x2m, pokrov IMP (LTŽ pokrov)</t>
  </si>
  <si>
    <t>Izdelava uvoda stigmaflex cevi 3x110+2x160 mm v obstoječ jašek vključno z razbijanjem in zidarskimi zaključki po končanih delih.</t>
  </si>
  <si>
    <t>Zakoličba nove trase  kanalizacije</t>
  </si>
  <si>
    <t>Izvedba križanj TK</t>
  </si>
  <si>
    <t>GRADBENI DEL  TELEKOMUNIKACIJE</t>
  </si>
  <si>
    <r>
      <rPr>
        <b/>
        <sz val="10"/>
        <color indexed="8"/>
        <rFont val="Arial CE"/>
        <family val="0"/>
      </rPr>
      <t>TELES</t>
    </r>
    <r>
      <rPr>
        <sz val="10"/>
        <color indexed="8"/>
        <rFont val="MS Sans Serif"/>
        <family val="0"/>
      </rPr>
      <t xml:space="preserve">
</t>
    </r>
    <r>
      <rPr>
        <sz val="10"/>
        <color indexed="8"/>
        <rFont val="Arial CE"/>
        <family val="0"/>
      </rPr>
      <t xml:space="preserve">OPOMBA:
</t>
    </r>
    <r>
      <rPr>
        <sz val="10"/>
        <color indexed="8"/>
        <rFont val="Arial CE"/>
        <family val="0"/>
      </rPr>
      <t xml:space="preserve">
</t>
    </r>
    <r>
      <rPr>
        <sz val="10"/>
        <color indexed="8"/>
        <rFont val="Arial CE"/>
        <family val="0"/>
      </rPr>
      <t>POPIS ZAJEMA SAMO GRADBENA DELA. VSA ELEKTROMONTAŽNA DELA VKLJUČNO Z MATERIALOM IZVEDE TELES V SVOJI REŽIJI ZA LASTNE STROŠKE.</t>
    </r>
    <r>
      <rPr>
        <sz val="10"/>
        <color indexed="8"/>
        <rFont val="MS Sans Serif"/>
        <family val="0"/>
      </rPr>
      <t xml:space="preserve"> </t>
    </r>
  </si>
  <si>
    <t>Dobava, polaganje in spajanje TELES kanalizacije (2 x PE cev prereza 50 mm in 2 x PE 110 ), komplet</t>
  </si>
  <si>
    <t>Dobava, polaganje in spajanje TELES kanalizacije (2 x PE cev prereza 110 mm), komplet</t>
  </si>
  <si>
    <t>Dobava, polaganje in spajanje TELES kanalizacije (1 x PE cev prereza 110 mm), komplet</t>
  </si>
  <si>
    <t>Dobava, polaganje in spajanje TELES kanalizacije (1 x PE cev prereza 50 mm), komplet</t>
  </si>
  <si>
    <t>Izdelava uvoda cevi mm v obstoječ jašek vključno z razbijanjem in zidarskimi zaključki po končanih delih.</t>
  </si>
  <si>
    <t>Izvedba križanj SN</t>
  </si>
  <si>
    <t>Stroški nadzoraTELES (obračun po stroških)</t>
  </si>
  <si>
    <t>TELEKOM</t>
  </si>
  <si>
    <r>
      <rPr>
        <sz val="10"/>
        <color indexed="8"/>
        <rFont val="Arial CE"/>
        <family val="0"/>
      </rPr>
      <t xml:space="preserve">OPOMBA:
</t>
    </r>
    <r>
      <rPr>
        <sz val="10"/>
        <color indexed="8"/>
        <rFont val="Arial CE"/>
        <family val="0"/>
      </rPr>
      <t xml:space="preserve">
</t>
    </r>
    <r>
      <rPr>
        <sz val="10"/>
        <color indexed="8"/>
        <rFont val="Arial CE"/>
        <family val="0"/>
      </rPr>
      <t>POPIS ZAJEMA SAMO GRADBENA DELA. VSA ELEKTROMONTAŽNA DELA VKLJUČNO Z MATERIALOM IZVEDE TELEKOM V SVOJI REŽIJI ZA LASTNE STROŠKE.</t>
    </r>
    <r>
      <rPr>
        <sz val="10"/>
        <color indexed="8"/>
        <rFont val="MS Sans Serif"/>
        <family val="0"/>
      </rPr>
      <t xml:space="preserve"> </t>
    </r>
  </si>
  <si>
    <t>Dobava, polaganje in spajanje TELEKOM kanalizacije (4 x PE cev prereza 110 mm ), komplet</t>
  </si>
  <si>
    <t>Dobava, polaganje in spajanje TELEKOMkanalizacije (2 x PE cev prereza 110 mm), komplet</t>
  </si>
  <si>
    <t>Dobava, polaganje in spajanje TELEKOM kanalizacije (1 x PE cev prereza 110 mm), komplet</t>
  </si>
  <si>
    <t>Izkop in izdelava temelja za dvojni drog TELEKOM</t>
  </si>
  <si>
    <t xml:space="preserve">Dobava in montaža dvojnega droga TELEKOM komplet s prestavitvami in pritrjevanjem kablov ter razvodnih omaric. </t>
  </si>
  <si>
    <t>Demontaža obstoječih TK drogov,  in odvoz v deponijo, komplet s plačilom komunalnega prispevka.</t>
  </si>
  <si>
    <t>Stroški nadzoraTELEKOM (obračun po stroških)</t>
  </si>
  <si>
    <t xml:space="preserve">REKAPITULACIJA - SKUPAJ </t>
  </si>
  <si>
    <t>RAZSVETLJAVA PARKIRIŠČE</t>
  </si>
  <si>
    <t>KABELSKA KANALIZACIJA PARKIRIŠČE</t>
  </si>
  <si>
    <t>KABELSKA KANALIZACIJA ELEKTRO PRIMORSKA</t>
  </si>
  <si>
    <t>KABELSKA KANALIZACIJA TELES</t>
  </si>
  <si>
    <t>KABELSKA KANALIZACIJA TELEKOM</t>
  </si>
  <si>
    <t>SKUPAJ BREZ DDV</t>
  </si>
  <si>
    <t>DDV (22%)</t>
  </si>
  <si>
    <t>Kandelaber tipski h=8 m od tal, vroče cinkan opremljen s priključno ploščico in varovalko za priklop. svetilke, ožičen in postavljen v projektiran temelj. Komplet dobava  stebra, in postavitev ter ostala montažna dela z vsem materialom. Kandelaber mora zadovoljevati zahteve vetrne cone C.</t>
  </si>
  <si>
    <t>Kandelaber tipski h=6 m od tal, vroče cinkan opremljen s priključno ploščico in varovalko za priklop. svetilke, ožičen in postavljen v projektiran temelj. Komplet dobava  stebra, in postavitev ter ostala montažna dela z vsem materialom. Kandelaber mora zadovoljevati zahteve vetrne cone C. Kot na primer tip EL-GO 6m, ali KORS CRS-2B, ali ustrezni</t>
  </si>
  <si>
    <t>Cestna svetilka za osvetljevanje cestnih površin z visokotlačno metalhalogeno sijalko 100W za montažo n akandelaber z visokosijajnim aluminjastim reflektorjem za široko razporeditev svetlobe , s prozornim pokrovom , ohišje iz tlačno litega aluminija Stopnja zaščite IP66, zaščitni razred ZR1  UGR=0 (natični kot svetilke 00 ) (komplet z montažni, spojnim in pritrdilnim priborom,  komplet s  spuščanjem v pogon) (svetilka v skladu z zahtevami uredbe o mejnih vrednostih svetlobnega onesnaževanja okolja Ur.l.RS.81/2007) Not nor. DISANO MINI BRERA 100 W    SVETILKA MORA BITI ODOBRENA S STRANI VZRŽEVALCA JAVNE RAZSVETLJAVE -  JAVNA RAZSVETLJAVA LJUBLJANA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</si>
</sst>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&quot;;&quot;-&quot;#,##0.00&quot; &quot;"/>
  </numFmts>
  <fonts count="40">
    <font>
      <sz val="10"/>
      <color indexed="8"/>
      <name val="MS Sans Serif"/>
      <family val="0"/>
    </font>
    <font>
      <sz val="12"/>
      <color indexed="8"/>
      <name val="Helvetica"/>
      <family val="0"/>
    </font>
    <font>
      <sz val="13"/>
      <color indexed="8"/>
      <name val="MS Sans Serif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10"/>
      </right>
      <top/>
      <bottom style="medium">
        <color indexed="8"/>
      </bottom>
    </border>
    <border>
      <left style="thin">
        <color indexed="10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10"/>
      </right>
      <top style="thin">
        <color indexed="8"/>
      </top>
      <bottom/>
    </border>
    <border>
      <left style="thin">
        <color indexed="10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10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vertical="top" wrapText="1"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vertical="top" wrapText="1"/>
    </xf>
    <xf numFmtId="0" fontId="0" fillId="33" borderId="0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3" fillId="33" borderId="14" xfId="0" applyNumberFormat="1" applyFont="1" applyFill="1" applyBorder="1" applyAlignment="1">
      <alignment/>
    </xf>
    <xf numFmtId="9" fontId="3" fillId="33" borderId="0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 wrapText="1"/>
    </xf>
    <xf numFmtId="0" fontId="0" fillId="33" borderId="16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 vertical="top"/>
    </xf>
    <xf numFmtId="49" fontId="4" fillId="33" borderId="19" xfId="0" applyNumberFormat="1" applyFont="1" applyFill="1" applyBorder="1" applyAlignment="1">
      <alignment vertical="top" wrapText="1"/>
    </xf>
    <xf numFmtId="0" fontId="3" fillId="33" borderId="19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vertical="top" wrapText="1"/>
    </xf>
    <xf numFmtId="0" fontId="3" fillId="33" borderId="21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vertical="top" wrapText="1"/>
    </xf>
    <xf numFmtId="0" fontId="0" fillId="33" borderId="22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 vertical="top" wrapText="1"/>
    </xf>
    <xf numFmtId="49" fontId="3" fillId="33" borderId="25" xfId="0" applyNumberFormat="1" applyFont="1" applyFill="1" applyBorder="1" applyAlignment="1">
      <alignment vertical="top" wrapText="1"/>
    </xf>
    <xf numFmtId="0" fontId="3" fillId="33" borderId="25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 vertical="top"/>
    </xf>
    <xf numFmtId="0" fontId="3" fillId="33" borderId="28" xfId="0" applyNumberFormat="1" applyFont="1" applyFill="1" applyBorder="1" applyAlignment="1">
      <alignment vertical="top" wrapText="1"/>
    </xf>
    <xf numFmtId="0" fontId="3" fillId="33" borderId="28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 vertical="top"/>
    </xf>
    <xf numFmtId="49" fontId="3" fillId="33" borderId="22" xfId="0" applyNumberFormat="1" applyFont="1" applyFill="1" applyBorder="1" applyAlignment="1">
      <alignment vertical="top" wrapText="1"/>
    </xf>
    <xf numFmtId="0" fontId="3" fillId="33" borderId="22" xfId="0" applyNumberFormat="1" applyFont="1" applyFill="1" applyBorder="1" applyAlignment="1">
      <alignment/>
    </xf>
    <xf numFmtId="164" fontId="3" fillId="33" borderId="23" xfId="0" applyNumberFormat="1" applyFont="1" applyFill="1" applyBorder="1" applyAlignment="1">
      <alignment/>
    </xf>
    <xf numFmtId="0" fontId="3" fillId="33" borderId="30" xfId="0" applyNumberFormat="1" applyFont="1" applyFill="1" applyBorder="1" applyAlignment="1">
      <alignment vertical="top"/>
    </xf>
    <xf numFmtId="0" fontId="0" fillId="33" borderId="31" xfId="0" applyNumberFormat="1" applyFont="1" applyFill="1" applyBorder="1" applyAlignment="1">
      <alignment vertical="top" wrapText="1"/>
    </xf>
    <xf numFmtId="0" fontId="0" fillId="33" borderId="31" xfId="0" applyNumberFormat="1" applyFont="1" applyFill="1" applyBorder="1" applyAlignment="1">
      <alignment/>
    </xf>
    <xf numFmtId="0" fontId="0" fillId="33" borderId="32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 vertical="top"/>
    </xf>
    <xf numFmtId="49" fontId="4" fillId="33" borderId="25" xfId="0" applyNumberFormat="1" applyFont="1" applyFill="1" applyBorder="1" applyAlignment="1">
      <alignment vertical="top" wrapText="1"/>
    </xf>
    <xf numFmtId="0" fontId="4" fillId="33" borderId="25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0" xfId="0" applyNumberFormat="1" applyFont="1" applyFill="1" applyBorder="1" applyAlignment="1">
      <alignment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9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2">
      <selection activeCell="F25" sqref="F25"/>
    </sheetView>
  </sheetViews>
  <sheetFormatPr defaultColWidth="8.8515625" defaultRowHeight="12.75" customHeight="1"/>
  <cols>
    <col min="1" max="1" width="4.00390625" style="1" customWidth="1"/>
    <col min="2" max="2" width="38.140625" style="1" bestFit="1" customWidth="1"/>
    <col min="3" max="3" width="4.421875" style="1" customWidth="1"/>
    <col min="4" max="4" width="7.8515625" style="1" customWidth="1"/>
    <col min="5" max="6" width="12.7109375" style="1" customWidth="1"/>
    <col min="7" max="16384" width="8.8515625" style="1" customWidth="1"/>
  </cols>
  <sheetData>
    <row r="1" spans="1:6" ht="15" customHeight="1">
      <c r="A1" s="2"/>
      <c r="B1" s="3" t="s">
        <v>0</v>
      </c>
      <c r="C1" s="4"/>
      <c r="D1" s="4"/>
      <c r="E1" s="4"/>
      <c r="F1" s="5"/>
    </row>
    <row r="2" spans="1:10" ht="15" customHeight="1">
      <c r="A2" s="6"/>
      <c r="B2" s="7" t="s">
        <v>1</v>
      </c>
      <c r="C2" s="8"/>
      <c r="D2" s="8"/>
      <c r="E2" s="8"/>
      <c r="F2" s="9"/>
      <c r="J2" s="55"/>
    </row>
    <row r="3" spans="1:11" ht="15" customHeight="1">
      <c r="A3" s="6"/>
      <c r="B3" s="7" t="s">
        <v>2</v>
      </c>
      <c r="C3" s="8"/>
      <c r="D3" s="8"/>
      <c r="E3" s="8"/>
      <c r="F3" s="9"/>
      <c r="K3" s="55"/>
    </row>
    <row r="4" spans="1:11" ht="15" customHeight="1">
      <c r="A4" s="6"/>
      <c r="B4" s="10"/>
      <c r="C4" s="8"/>
      <c r="D4" s="8"/>
      <c r="E4" s="8"/>
      <c r="F4" s="9"/>
      <c r="K4" s="55"/>
    </row>
    <row r="5" spans="1:11" ht="15" customHeight="1">
      <c r="A5" s="6"/>
      <c r="B5" s="10"/>
      <c r="C5" s="8"/>
      <c r="D5" s="8"/>
      <c r="E5" s="8"/>
      <c r="F5" s="9"/>
      <c r="K5" s="55"/>
    </row>
    <row r="6" spans="1:11" ht="15" customHeight="1">
      <c r="A6" s="6"/>
      <c r="B6" s="10"/>
      <c r="C6" s="8"/>
      <c r="D6" s="8"/>
      <c r="E6" s="8"/>
      <c r="F6" s="9"/>
      <c r="K6" s="55"/>
    </row>
    <row r="7" spans="1:6" ht="15" customHeight="1">
      <c r="A7" s="6"/>
      <c r="B7" s="10"/>
      <c r="C7" s="8"/>
      <c r="D7" s="8"/>
      <c r="E7" s="8"/>
      <c r="F7" s="9"/>
    </row>
    <row r="8" spans="1:6" ht="27" customHeight="1">
      <c r="A8" s="6">
        <v>1</v>
      </c>
      <c r="B8" s="11" t="s">
        <v>3</v>
      </c>
      <c r="C8" s="12" t="s">
        <v>4</v>
      </c>
      <c r="D8" s="13">
        <v>380</v>
      </c>
      <c r="E8" s="14">
        <v>0</v>
      </c>
      <c r="F8" s="15">
        <f>E8*D8</f>
        <v>0</v>
      </c>
    </row>
    <row r="9" spans="1:12" ht="39" customHeight="1">
      <c r="A9" s="6">
        <v>2</v>
      </c>
      <c r="B9" s="11" t="s">
        <v>5</v>
      </c>
      <c r="C9" s="12" t="s">
        <v>6</v>
      </c>
      <c r="D9" s="13">
        <v>26</v>
      </c>
      <c r="E9" s="14">
        <v>0</v>
      </c>
      <c r="F9" s="15">
        <f>D9*E9</f>
        <v>0</v>
      </c>
      <c r="L9" s="54"/>
    </row>
    <row r="10" spans="1:6" ht="51" customHeight="1">
      <c r="A10" s="6">
        <v>3</v>
      </c>
      <c r="B10" s="11" t="s">
        <v>7</v>
      </c>
      <c r="C10" s="12" t="s">
        <v>8</v>
      </c>
      <c r="D10" s="13">
        <v>2</v>
      </c>
      <c r="E10" s="14">
        <v>0</v>
      </c>
      <c r="F10" s="15">
        <f>E10*D10</f>
        <v>0</v>
      </c>
    </row>
    <row r="11" spans="1:6" ht="102">
      <c r="A11" s="6">
        <v>4</v>
      </c>
      <c r="B11" s="56" t="s">
        <v>89</v>
      </c>
      <c r="C11" s="12" t="s">
        <v>8</v>
      </c>
      <c r="D11" s="13">
        <v>12</v>
      </c>
      <c r="E11" s="14">
        <v>0</v>
      </c>
      <c r="F11" s="15">
        <f aca="true" t="shared" si="0" ref="F11:F20">D11*E11</f>
        <v>0</v>
      </c>
    </row>
    <row r="12" spans="1:6" ht="114.75">
      <c r="A12" s="6">
        <v>5</v>
      </c>
      <c r="B12" s="56" t="s">
        <v>90</v>
      </c>
      <c r="C12" s="12" t="s">
        <v>8</v>
      </c>
      <c r="D12" s="13">
        <v>5</v>
      </c>
      <c r="E12" s="14">
        <v>0</v>
      </c>
      <c r="F12" s="15">
        <f t="shared" si="0"/>
        <v>0</v>
      </c>
    </row>
    <row r="13" spans="1:6" ht="216.75">
      <c r="A13" s="6">
        <v>6</v>
      </c>
      <c r="B13" s="56" t="s">
        <v>91</v>
      </c>
      <c r="C13" s="12" t="s">
        <v>8</v>
      </c>
      <c r="D13" s="13">
        <v>17</v>
      </c>
      <c r="E13" s="14">
        <v>0</v>
      </c>
      <c r="F13" s="15">
        <f t="shared" si="0"/>
        <v>0</v>
      </c>
    </row>
    <row r="14" spans="1:6" ht="39" customHeight="1">
      <c r="A14" s="6">
        <v>7</v>
      </c>
      <c r="B14" s="11" t="s">
        <v>9</v>
      </c>
      <c r="C14" s="12" t="s">
        <v>8</v>
      </c>
      <c r="D14" s="13">
        <v>7</v>
      </c>
      <c r="E14" s="14">
        <v>0</v>
      </c>
      <c r="F14" s="15">
        <f t="shared" si="0"/>
        <v>0</v>
      </c>
    </row>
    <row r="15" spans="1:6" ht="15" customHeight="1">
      <c r="A15" s="6">
        <v>8</v>
      </c>
      <c r="B15" s="11" t="s">
        <v>10</v>
      </c>
      <c r="C15" s="12" t="s">
        <v>4</v>
      </c>
      <c r="D15" s="13">
        <v>380</v>
      </c>
      <c r="E15" s="14">
        <v>0</v>
      </c>
      <c r="F15" s="15">
        <f t="shared" si="0"/>
        <v>0</v>
      </c>
    </row>
    <row r="16" spans="1:6" ht="15" customHeight="1">
      <c r="A16" s="6">
        <v>9</v>
      </c>
      <c r="B16" s="11" t="s">
        <v>11</v>
      </c>
      <c r="C16" s="12" t="s">
        <v>4</v>
      </c>
      <c r="D16" s="13">
        <v>380</v>
      </c>
      <c r="E16" s="14">
        <v>0</v>
      </c>
      <c r="F16" s="15">
        <f t="shared" si="0"/>
        <v>0</v>
      </c>
    </row>
    <row r="17" spans="1:6" ht="39" customHeight="1">
      <c r="A17" s="6">
        <v>10</v>
      </c>
      <c r="B17" s="11" t="s">
        <v>12</v>
      </c>
      <c r="C17" s="12" t="s">
        <v>4</v>
      </c>
      <c r="D17" s="13">
        <v>380</v>
      </c>
      <c r="E17" s="14">
        <v>0</v>
      </c>
      <c r="F17" s="15">
        <f t="shared" si="0"/>
        <v>0</v>
      </c>
    </row>
    <row r="18" spans="1:6" ht="15" customHeight="1">
      <c r="A18" s="6">
        <v>11</v>
      </c>
      <c r="B18" s="11" t="s">
        <v>13</v>
      </c>
      <c r="C18" s="12" t="s">
        <v>8</v>
      </c>
      <c r="D18" s="13">
        <v>1</v>
      </c>
      <c r="E18" s="14">
        <v>0</v>
      </c>
      <c r="F18" s="15">
        <f t="shared" si="0"/>
        <v>0</v>
      </c>
    </row>
    <row r="19" spans="1:6" ht="15" customHeight="1">
      <c r="A19" s="6">
        <v>12</v>
      </c>
      <c r="B19" s="11" t="s">
        <v>14</v>
      </c>
      <c r="C19" s="12" t="s">
        <v>8</v>
      </c>
      <c r="D19" s="13">
        <v>1</v>
      </c>
      <c r="E19" s="14">
        <v>0</v>
      </c>
      <c r="F19" s="15">
        <f t="shared" si="0"/>
        <v>0</v>
      </c>
    </row>
    <row r="20" spans="1:6" ht="27" customHeight="1">
      <c r="A20" s="6">
        <v>13</v>
      </c>
      <c r="B20" s="11" t="s">
        <v>15</v>
      </c>
      <c r="C20" s="12" t="s">
        <v>16</v>
      </c>
      <c r="D20" s="13">
        <v>3</v>
      </c>
      <c r="E20" s="14">
        <v>0</v>
      </c>
      <c r="F20" s="15">
        <f t="shared" si="0"/>
        <v>0</v>
      </c>
    </row>
    <row r="21" spans="1:6" ht="15" customHeight="1">
      <c r="A21" s="6">
        <v>14</v>
      </c>
      <c r="B21" s="11" t="s">
        <v>17</v>
      </c>
      <c r="C21" s="8"/>
      <c r="D21" s="16">
        <v>0.02</v>
      </c>
      <c r="E21" s="8"/>
      <c r="F21" s="15">
        <f>SUM(F1:F20)*D21</f>
        <v>0</v>
      </c>
    </row>
    <row r="22" spans="1:6" ht="27" customHeight="1">
      <c r="A22" s="6">
        <v>15</v>
      </c>
      <c r="B22" s="11" t="s">
        <v>18</v>
      </c>
      <c r="C22" s="8"/>
      <c r="D22" s="16">
        <v>0.06</v>
      </c>
      <c r="E22" s="8"/>
      <c r="F22" s="15">
        <f>SUM(F1:F21)*D22</f>
        <v>0</v>
      </c>
    </row>
    <row r="23" spans="1:6" ht="27" customHeight="1">
      <c r="A23" s="6">
        <v>16</v>
      </c>
      <c r="B23" s="11" t="s">
        <v>19</v>
      </c>
      <c r="C23" s="12" t="s">
        <v>8</v>
      </c>
      <c r="D23" s="13">
        <v>1</v>
      </c>
      <c r="E23" s="8"/>
      <c r="F23" s="15">
        <v>0</v>
      </c>
    </row>
    <row r="24" spans="1:6" ht="15" customHeight="1">
      <c r="A24" s="17"/>
      <c r="B24" s="18"/>
      <c r="C24" s="19"/>
      <c r="D24" s="19"/>
      <c r="E24" s="19"/>
      <c r="F24" s="20"/>
    </row>
    <row r="25" spans="1:6" ht="15" customHeight="1">
      <c r="A25" s="21"/>
      <c r="B25" s="22" t="s">
        <v>20</v>
      </c>
      <c r="C25" s="23"/>
      <c r="D25" s="23"/>
      <c r="E25" s="24"/>
      <c r="F25" s="25">
        <f>SUM(F1:F23)</f>
        <v>0</v>
      </c>
    </row>
  </sheetData>
  <sheetProtection/>
  <conditionalFormatting sqref="E8:F20 F21:F23 E25:F25">
    <cfRule type="cellIs" priority="1" dxfId="8" operator="lessThan" stopIfTrue="1">
      <formula>0</formula>
    </cfRule>
  </conditionalFormatting>
  <printOptions/>
  <pageMargins left="0.7480310201644897" right="0.7480310201644897" top="0.9842519760131836" bottom="0.9842519760131836" header="0.5118110179901123" footer="0.5118110179901123"/>
  <pageSetup horizontalDpi="600" verticalDpi="600" orientation="portrait" paperSize="9" r:id="rId1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0">
      <selection activeCell="I18" sqref="I18"/>
    </sheetView>
  </sheetViews>
  <sheetFormatPr defaultColWidth="8.8515625" defaultRowHeight="12.75" customHeight="1"/>
  <cols>
    <col min="1" max="1" width="4.00390625" style="1" customWidth="1"/>
    <col min="2" max="2" width="35.28125" style="1" customWidth="1"/>
    <col min="3" max="3" width="4.421875" style="1" customWidth="1"/>
    <col min="4" max="4" width="7.8515625" style="1" customWidth="1"/>
    <col min="5" max="5" width="12.421875" style="1" customWidth="1"/>
    <col min="6" max="6" width="13.7109375" style="1" customWidth="1"/>
    <col min="7" max="16384" width="8.8515625" style="1" customWidth="1"/>
  </cols>
  <sheetData>
    <row r="1" spans="1:6" ht="15" customHeight="1">
      <c r="A1" s="2"/>
      <c r="B1" s="3" t="s">
        <v>21</v>
      </c>
      <c r="C1" s="4"/>
      <c r="D1" s="4"/>
      <c r="E1" s="4"/>
      <c r="F1" s="5"/>
    </row>
    <row r="2" spans="1:6" ht="15" customHeight="1">
      <c r="A2" s="6"/>
      <c r="B2" s="7" t="s">
        <v>22</v>
      </c>
      <c r="C2" s="8"/>
      <c r="D2" s="8"/>
      <c r="E2" s="8"/>
      <c r="F2" s="9"/>
    </row>
    <row r="3" spans="1:6" ht="27" customHeight="1">
      <c r="A3" s="6">
        <v>1</v>
      </c>
      <c r="B3" s="11" t="s">
        <v>23</v>
      </c>
      <c r="C3" s="12" t="s">
        <v>24</v>
      </c>
      <c r="D3" s="13">
        <f>380*1*1.2*0.4</f>
        <v>182.4</v>
      </c>
      <c r="E3" s="26">
        <v>0</v>
      </c>
      <c r="F3" s="27">
        <f>D3*E3</f>
        <v>0</v>
      </c>
    </row>
    <row r="4" spans="1:6" ht="27" customHeight="1">
      <c r="A4" s="6">
        <v>2</v>
      </c>
      <c r="B4" s="11" t="s">
        <v>25</v>
      </c>
      <c r="C4" s="12" t="s">
        <v>24</v>
      </c>
      <c r="D4" s="13">
        <f>12*0.4*1.2</f>
        <v>5.760000000000001</v>
      </c>
      <c r="E4" s="14">
        <v>0</v>
      </c>
      <c r="F4" s="15">
        <f>D4*E4</f>
        <v>0</v>
      </c>
    </row>
    <row r="5" spans="1:6" ht="39" customHeight="1">
      <c r="A5" s="6">
        <v>3</v>
      </c>
      <c r="B5" s="11" t="s">
        <v>26</v>
      </c>
      <c r="C5" s="12" t="s">
        <v>4</v>
      </c>
      <c r="D5" s="13">
        <f>132+80</f>
        <v>212</v>
      </c>
      <c r="E5" s="14">
        <v>0</v>
      </c>
      <c r="F5" s="15">
        <f>D5*E5</f>
        <v>0</v>
      </c>
    </row>
    <row r="6" spans="1:6" ht="27" customHeight="1">
      <c r="A6" s="6">
        <v>4</v>
      </c>
      <c r="B6" s="11" t="s">
        <v>27</v>
      </c>
      <c r="C6" s="12" t="s">
        <v>24</v>
      </c>
      <c r="D6" s="13">
        <f>(D4)/2</f>
        <v>2.8800000000000003</v>
      </c>
      <c r="E6" s="14">
        <v>0</v>
      </c>
      <c r="F6" s="15">
        <f>D6*E6</f>
        <v>0</v>
      </c>
    </row>
    <row r="7" spans="1:6" ht="27" customHeight="1">
      <c r="A7" s="6">
        <v>5</v>
      </c>
      <c r="B7" s="11" t="s">
        <v>28</v>
      </c>
      <c r="C7" s="12" t="s">
        <v>24</v>
      </c>
      <c r="D7" s="13">
        <f>D3+D4-D6-D8-D9</f>
        <v>138.8</v>
      </c>
      <c r="E7" s="14">
        <v>0</v>
      </c>
      <c r="F7" s="9"/>
    </row>
    <row r="8" spans="1:6" ht="27" customHeight="1">
      <c r="A8" s="6">
        <v>6</v>
      </c>
      <c r="B8" s="11" t="s">
        <v>29</v>
      </c>
      <c r="C8" s="12" t="s">
        <v>24</v>
      </c>
      <c r="D8" s="13">
        <f>D3*0.2</f>
        <v>36.480000000000004</v>
      </c>
      <c r="E8" s="14">
        <v>0</v>
      </c>
      <c r="F8" s="15">
        <f aca="true" t="shared" si="0" ref="F8:F23">D8*E8</f>
        <v>0</v>
      </c>
    </row>
    <row r="9" spans="1:6" ht="27" customHeight="1">
      <c r="A9" s="6">
        <v>7</v>
      </c>
      <c r="B9" s="11" t="s">
        <v>30</v>
      </c>
      <c r="C9" s="12" t="s">
        <v>24</v>
      </c>
      <c r="D9" s="13">
        <v>10</v>
      </c>
      <c r="E9" s="14">
        <v>0</v>
      </c>
      <c r="F9" s="15">
        <f t="shared" si="0"/>
        <v>0</v>
      </c>
    </row>
    <row r="10" spans="1:6" ht="15" customHeight="1">
      <c r="A10" s="6">
        <v>8</v>
      </c>
      <c r="B10" s="11" t="s">
        <v>31</v>
      </c>
      <c r="C10" s="12" t="s">
        <v>24</v>
      </c>
      <c r="D10" s="13">
        <f>(D3+D4)*0.25</f>
        <v>47.04</v>
      </c>
      <c r="E10" s="14">
        <v>0</v>
      </c>
      <c r="F10" s="15">
        <f t="shared" si="0"/>
        <v>0</v>
      </c>
    </row>
    <row r="11" spans="1:6" ht="27" customHeight="1">
      <c r="A11" s="6">
        <v>9</v>
      </c>
      <c r="B11" s="11" t="s">
        <v>32</v>
      </c>
      <c r="C11" s="12" t="s">
        <v>8</v>
      </c>
      <c r="D11" s="13">
        <v>12</v>
      </c>
      <c r="E11" s="14">
        <v>0</v>
      </c>
      <c r="F11" s="15">
        <f t="shared" si="0"/>
        <v>0</v>
      </c>
    </row>
    <row r="12" spans="1:6" ht="27" customHeight="1">
      <c r="A12" s="6">
        <v>10</v>
      </c>
      <c r="B12" s="11" t="s">
        <v>33</v>
      </c>
      <c r="C12" s="12" t="s">
        <v>8</v>
      </c>
      <c r="D12" s="13">
        <v>12</v>
      </c>
      <c r="E12" s="14">
        <v>0</v>
      </c>
      <c r="F12" s="15">
        <f t="shared" si="0"/>
        <v>0</v>
      </c>
    </row>
    <row r="13" spans="1:6" ht="27" customHeight="1">
      <c r="A13" s="6">
        <v>11</v>
      </c>
      <c r="B13" s="11" t="s">
        <v>34</v>
      </c>
      <c r="C13" s="12" t="s">
        <v>8</v>
      </c>
      <c r="D13" s="13">
        <v>5</v>
      </c>
      <c r="E13" s="14">
        <v>0</v>
      </c>
      <c r="F13" s="15">
        <f t="shared" si="0"/>
        <v>0</v>
      </c>
    </row>
    <row r="14" spans="1:6" ht="39" customHeight="1">
      <c r="A14" s="6">
        <v>12</v>
      </c>
      <c r="B14" s="11" t="s">
        <v>35</v>
      </c>
      <c r="C14" s="12" t="s">
        <v>8</v>
      </c>
      <c r="D14" s="13">
        <v>2</v>
      </c>
      <c r="E14" s="14">
        <v>0</v>
      </c>
      <c r="F14" s="15">
        <f t="shared" si="0"/>
        <v>0</v>
      </c>
    </row>
    <row r="15" spans="1:6" ht="15" customHeight="1">
      <c r="A15" s="6">
        <v>13</v>
      </c>
      <c r="B15" s="11" t="s">
        <v>36</v>
      </c>
      <c r="C15" s="12" t="s">
        <v>37</v>
      </c>
      <c r="D15" s="13">
        <v>16</v>
      </c>
      <c r="E15" s="14">
        <v>0</v>
      </c>
      <c r="F15" s="15">
        <f t="shared" si="0"/>
        <v>0</v>
      </c>
    </row>
    <row r="16" spans="1:6" ht="15" customHeight="1">
      <c r="A16" s="6">
        <v>14</v>
      </c>
      <c r="B16" s="11" t="s">
        <v>38</v>
      </c>
      <c r="C16" s="12" t="s">
        <v>37</v>
      </c>
      <c r="D16" s="13">
        <f>D15</f>
        <v>16</v>
      </c>
      <c r="E16" s="14">
        <v>0</v>
      </c>
      <c r="F16" s="15">
        <f t="shared" si="0"/>
        <v>0</v>
      </c>
    </row>
    <row r="17" spans="1:6" ht="39" customHeight="1">
      <c r="A17" s="6">
        <v>15</v>
      </c>
      <c r="B17" s="11" t="s">
        <v>39</v>
      </c>
      <c r="C17" s="12" t="s">
        <v>8</v>
      </c>
      <c r="D17" s="13">
        <v>7</v>
      </c>
      <c r="E17" s="14">
        <v>0</v>
      </c>
      <c r="F17" s="15">
        <f t="shared" si="0"/>
        <v>0</v>
      </c>
    </row>
    <row r="18" spans="1:6" ht="44.25" customHeight="1">
      <c r="A18" s="6">
        <v>16</v>
      </c>
      <c r="B18" s="11" t="s">
        <v>40</v>
      </c>
      <c r="C18" s="12" t="s">
        <v>8</v>
      </c>
      <c r="D18" s="13">
        <v>7</v>
      </c>
      <c r="E18" s="14">
        <v>0</v>
      </c>
      <c r="F18" s="15">
        <f t="shared" si="0"/>
        <v>0</v>
      </c>
    </row>
    <row r="19" spans="1:6" ht="15" customHeight="1">
      <c r="A19" s="6">
        <v>17</v>
      </c>
      <c r="B19" s="11" t="s">
        <v>41</v>
      </c>
      <c r="C19" s="12" t="s">
        <v>4</v>
      </c>
      <c r="D19" s="13">
        <v>380</v>
      </c>
      <c r="E19" s="14">
        <v>0</v>
      </c>
      <c r="F19" s="15">
        <f t="shared" si="0"/>
        <v>0</v>
      </c>
    </row>
    <row r="20" spans="1:6" ht="15" customHeight="1">
      <c r="A20" s="6">
        <v>18</v>
      </c>
      <c r="B20" s="11" t="s">
        <v>42</v>
      </c>
      <c r="C20" s="12" t="s">
        <v>8</v>
      </c>
      <c r="D20" s="13">
        <v>2</v>
      </c>
      <c r="E20" s="14">
        <v>0</v>
      </c>
      <c r="F20" s="15">
        <f t="shared" si="0"/>
        <v>0</v>
      </c>
    </row>
    <row r="21" spans="1:6" ht="15" customHeight="1">
      <c r="A21" s="6">
        <v>19</v>
      </c>
      <c r="B21" s="11" t="s">
        <v>43</v>
      </c>
      <c r="C21" s="12" t="s">
        <v>8</v>
      </c>
      <c r="D21" s="13">
        <v>4</v>
      </c>
      <c r="E21" s="14">
        <v>0</v>
      </c>
      <c r="F21" s="15">
        <f t="shared" si="0"/>
        <v>0</v>
      </c>
    </row>
    <row r="22" spans="1:6" ht="15" customHeight="1">
      <c r="A22" s="6">
        <v>20</v>
      </c>
      <c r="B22" s="11" t="s">
        <v>44</v>
      </c>
      <c r="C22" s="12" t="s">
        <v>8</v>
      </c>
      <c r="D22" s="13">
        <v>2</v>
      </c>
      <c r="E22" s="14">
        <v>0</v>
      </c>
      <c r="F22" s="15">
        <f t="shared" si="0"/>
        <v>0</v>
      </c>
    </row>
    <row r="23" spans="1:6" ht="15" customHeight="1">
      <c r="A23" s="6">
        <v>21</v>
      </c>
      <c r="B23" s="11" t="s">
        <v>45</v>
      </c>
      <c r="C23" s="8"/>
      <c r="D23" s="8"/>
      <c r="E23" s="14">
        <v>0</v>
      </c>
      <c r="F23" s="15">
        <f t="shared" si="0"/>
        <v>0</v>
      </c>
    </row>
    <row r="24" spans="1:6" ht="27" customHeight="1">
      <c r="A24" s="6">
        <v>22</v>
      </c>
      <c r="B24" s="11" t="s">
        <v>46</v>
      </c>
      <c r="C24" s="12" t="s">
        <v>16</v>
      </c>
      <c r="D24" s="13">
        <v>3</v>
      </c>
      <c r="E24" s="14">
        <v>0</v>
      </c>
      <c r="F24" s="15">
        <f>D24*E24</f>
        <v>0</v>
      </c>
    </row>
    <row r="25" spans="1:6" ht="15" customHeight="1">
      <c r="A25" s="6">
        <v>23</v>
      </c>
      <c r="B25" s="11" t="s">
        <v>47</v>
      </c>
      <c r="C25" s="12" t="s">
        <v>8</v>
      </c>
      <c r="D25" s="13">
        <v>1</v>
      </c>
      <c r="E25" s="14"/>
      <c r="F25" s="15">
        <v>0</v>
      </c>
    </row>
    <row r="26" spans="1:6" ht="15" customHeight="1">
      <c r="A26" s="17"/>
      <c r="B26" s="18"/>
      <c r="C26" s="19"/>
      <c r="D26" s="19"/>
      <c r="E26" s="19"/>
      <c r="F26" s="20"/>
    </row>
    <row r="27" spans="1:6" ht="15" customHeight="1">
      <c r="A27" s="21"/>
      <c r="B27" s="22" t="s">
        <v>48</v>
      </c>
      <c r="C27" s="23"/>
      <c r="D27" s="23"/>
      <c r="E27" s="24"/>
      <c r="F27" s="25">
        <f>SUM(F1:F25)</f>
        <v>0</v>
      </c>
    </row>
  </sheetData>
  <sheetProtection/>
  <conditionalFormatting sqref="E4:F6 E7:E25 E27:F27 F8:F25">
    <cfRule type="cellIs" priority="1" dxfId="8" operator="lessThan" stopIfTrue="1">
      <formula>0</formula>
    </cfRule>
  </conditionalFormatting>
  <printOptions/>
  <pageMargins left="0.7480310201644897" right="0.7480310201644897" top="0.9842519760131836" bottom="0.9842519760131836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6">
      <selection activeCell="I19" sqref="I19"/>
    </sheetView>
  </sheetViews>
  <sheetFormatPr defaultColWidth="8.8515625" defaultRowHeight="12.75" customHeight="1"/>
  <cols>
    <col min="1" max="1" width="4.00390625" style="1" customWidth="1"/>
    <col min="2" max="2" width="35.28125" style="1" customWidth="1"/>
    <col min="3" max="3" width="4.421875" style="1" customWidth="1"/>
    <col min="4" max="4" width="7.8515625" style="1" customWidth="1"/>
    <col min="5" max="5" width="12.421875" style="1" customWidth="1"/>
    <col min="6" max="6" width="13.7109375" style="1" customWidth="1"/>
    <col min="7" max="16384" width="8.8515625" style="1" customWidth="1"/>
  </cols>
  <sheetData>
    <row r="1" spans="1:6" ht="15" customHeight="1">
      <c r="A1" s="2"/>
      <c r="B1" s="3" t="s">
        <v>49</v>
      </c>
      <c r="C1" s="4"/>
      <c r="D1" s="4"/>
      <c r="E1" s="4"/>
      <c r="F1" s="5"/>
    </row>
    <row r="2" spans="1:6" ht="15" customHeight="1">
      <c r="A2" s="6"/>
      <c r="B2" s="7" t="s">
        <v>50</v>
      </c>
      <c r="C2" s="8"/>
      <c r="D2" s="8"/>
      <c r="E2" s="8"/>
      <c r="F2" s="9"/>
    </row>
    <row r="3" spans="1:6" ht="69" customHeight="1">
      <c r="A3" s="6"/>
      <c r="B3" s="57" t="s">
        <v>51</v>
      </c>
      <c r="C3" s="58"/>
      <c r="D3" s="58"/>
      <c r="E3" s="58"/>
      <c r="F3" s="59"/>
    </row>
    <row r="4" spans="1:6" ht="27" customHeight="1">
      <c r="A4" s="6">
        <v>1</v>
      </c>
      <c r="B4" s="11" t="s">
        <v>52</v>
      </c>
      <c r="C4" s="12" t="s">
        <v>24</v>
      </c>
      <c r="D4" s="13">
        <f>282*1*1.2*0.6</f>
        <v>203.04</v>
      </c>
      <c r="E4" s="26">
        <v>0</v>
      </c>
      <c r="F4" s="27">
        <f aca="true" t="shared" si="0" ref="F4:F9">D4*E4</f>
        <v>0</v>
      </c>
    </row>
    <row r="5" spans="1:6" ht="27" customHeight="1">
      <c r="A5" s="6">
        <v>2</v>
      </c>
      <c r="B5" s="11" t="s">
        <v>53</v>
      </c>
      <c r="C5" s="12" t="s">
        <v>24</v>
      </c>
      <c r="D5" s="13">
        <f>12*0.6*1.4</f>
        <v>10.079999999999998</v>
      </c>
      <c r="E5" s="14">
        <v>0</v>
      </c>
      <c r="F5" s="15">
        <f t="shared" si="0"/>
        <v>0</v>
      </c>
    </row>
    <row r="6" spans="1:6" ht="39" customHeight="1">
      <c r="A6" s="6">
        <v>3</v>
      </c>
      <c r="B6" s="11" t="s">
        <v>54</v>
      </c>
      <c r="C6" s="12" t="s">
        <v>4</v>
      </c>
      <c r="D6" s="13">
        <v>82</v>
      </c>
      <c r="E6" s="14">
        <v>0</v>
      </c>
      <c r="F6" s="15">
        <f t="shared" si="0"/>
        <v>0</v>
      </c>
    </row>
    <row r="7" spans="1:6" ht="47.25" customHeight="1">
      <c r="A7" s="6">
        <v>4</v>
      </c>
      <c r="B7" s="11" t="s">
        <v>55</v>
      </c>
      <c r="C7" s="12" t="s">
        <v>4</v>
      </c>
      <c r="D7" s="13">
        <v>65</v>
      </c>
      <c r="E7" s="14">
        <v>0</v>
      </c>
      <c r="F7" s="15">
        <f t="shared" si="0"/>
        <v>0</v>
      </c>
    </row>
    <row r="8" spans="1:6" ht="39" customHeight="1">
      <c r="A8" s="6">
        <v>5</v>
      </c>
      <c r="B8" s="11" t="s">
        <v>56</v>
      </c>
      <c r="C8" s="12" t="s">
        <v>57</v>
      </c>
      <c r="D8" s="13">
        <v>202</v>
      </c>
      <c r="E8" s="14">
        <v>0</v>
      </c>
      <c r="F8" s="15">
        <f t="shared" si="0"/>
        <v>0</v>
      </c>
    </row>
    <row r="9" spans="1:6" ht="27" customHeight="1">
      <c r="A9" s="6">
        <v>6</v>
      </c>
      <c r="B9" s="11" t="s">
        <v>27</v>
      </c>
      <c r="C9" s="12" t="s">
        <v>24</v>
      </c>
      <c r="D9" s="13">
        <f>(D5)/2</f>
        <v>5.039999999999999</v>
      </c>
      <c r="E9" s="14">
        <v>0</v>
      </c>
      <c r="F9" s="15">
        <f t="shared" si="0"/>
        <v>0</v>
      </c>
    </row>
    <row r="10" spans="1:6" ht="27" customHeight="1">
      <c r="A10" s="6">
        <v>7</v>
      </c>
      <c r="B10" s="11" t="s">
        <v>28</v>
      </c>
      <c r="C10" s="12" t="s">
        <v>24</v>
      </c>
      <c r="D10" s="13">
        <f>D4+D5-D9-D11-D12</f>
        <v>157.472</v>
      </c>
      <c r="E10" s="14">
        <v>0</v>
      </c>
      <c r="F10" s="9"/>
    </row>
    <row r="11" spans="1:6" ht="27" customHeight="1">
      <c r="A11" s="6">
        <v>8</v>
      </c>
      <c r="B11" s="11" t="s">
        <v>29</v>
      </c>
      <c r="C11" s="12" t="s">
        <v>24</v>
      </c>
      <c r="D11" s="13">
        <f>D4*0.2</f>
        <v>40.608000000000004</v>
      </c>
      <c r="E11" s="14">
        <v>0</v>
      </c>
      <c r="F11" s="15">
        <f aca="true" t="shared" si="1" ref="F11:F26">D11*E11</f>
        <v>0</v>
      </c>
    </row>
    <row r="12" spans="1:6" ht="27" customHeight="1">
      <c r="A12" s="6">
        <v>9</v>
      </c>
      <c r="B12" s="11" t="s">
        <v>30</v>
      </c>
      <c r="C12" s="12" t="s">
        <v>24</v>
      </c>
      <c r="D12" s="13">
        <v>10</v>
      </c>
      <c r="E12" s="14">
        <v>0</v>
      </c>
      <c r="F12" s="15">
        <f t="shared" si="1"/>
        <v>0</v>
      </c>
    </row>
    <row r="13" spans="1:6" ht="15" customHeight="1">
      <c r="A13" s="6">
        <v>10</v>
      </c>
      <c r="B13" s="11" t="s">
        <v>31</v>
      </c>
      <c r="C13" s="12" t="s">
        <v>24</v>
      </c>
      <c r="D13" s="13">
        <f>(D4+D5)*0.25</f>
        <v>53.28</v>
      </c>
      <c r="E13" s="14">
        <v>0</v>
      </c>
      <c r="F13" s="15">
        <f t="shared" si="1"/>
        <v>0</v>
      </c>
    </row>
    <row r="14" spans="1:6" ht="39" customHeight="1">
      <c r="A14" s="6">
        <v>11</v>
      </c>
      <c r="B14" s="11" t="s">
        <v>40</v>
      </c>
      <c r="C14" s="12" t="s">
        <v>8</v>
      </c>
      <c r="D14" s="13">
        <v>4</v>
      </c>
      <c r="E14" s="14">
        <v>0</v>
      </c>
      <c r="F14" s="15">
        <f t="shared" si="1"/>
        <v>0</v>
      </c>
    </row>
    <row r="15" spans="1:6" ht="27" customHeight="1">
      <c r="A15" s="6">
        <v>12</v>
      </c>
      <c r="B15" s="11" t="s">
        <v>58</v>
      </c>
      <c r="C15" s="12" t="s">
        <v>8</v>
      </c>
      <c r="D15" s="13">
        <v>5</v>
      </c>
      <c r="E15" s="14">
        <v>0</v>
      </c>
      <c r="F15" s="15">
        <f t="shared" si="1"/>
        <v>0</v>
      </c>
    </row>
    <row r="16" spans="1:6" ht="27" customHeight="1">
      <c r="A16" s="6">
        <v>13</v>
      </c>
      <c r="B16" s="11" t="s">
        <v>59</v>
      </c>
      <c r="C16" s="12" t="s">
        <v>8</v>
      </c>
      <c r="D16" s="13">
        <v>2</v>
      </c>
      <c r="E16" s="14">
        <v>0</v>
      </c>
      <c r="F16" s="15">
        <f t="shared" si="1"/>
        <v>0</v>
      </c>
    </row>
    <row r="17" spans="1:6" ht="39" customHeight="1">
      <c r="A17" s="6">
        <v>14</v>
      </c>
      <c r="B17" s="11" t="s">
        <v>60</v>
      </c>
      <c r="C17" s="12" t="s">
        <v>8</v>
      </c>
      <c r="D17" s="13">
        <v>2</v>
      </c>
      <c r="E17" s="14">
        <v>0</v>
      </c>
      <c r="F17" s="15">
        <f t="shared" si="1"/>
        <v>0</v>
      </c>
    </row>
    <row r="18" spans="1:6" ht="15" customHeight="1">
      <c r="A18" s="6">
        <v>15</v>
      </c>
      <c r="B18" s="11" t="s">
        <v>36</v>
      </c>
      <c r="C18" s="12" t="s">
        <v>37</v>
      </c>
      <c r="D18" s="13">
        <v>12.6</v>
      </c>
      <c r="E18" s="14">
        <v>0</v>
      </c>
      <c r="F18" s="15">
        <f t="shared" si="1"/>
        <v>0</v>
      </c>
    </row>
    <row r="19" spans="1:6" ht="15" customHeight="1">
      <c r="A19" s="6">
        <v>16</v>
      </c>
      <c r="B19" s="11" t="s">
        <v>38</v>
      </c>
      <c r="C19" s="12" t="s">
        <v>37</v>
      </c>
      <c r="D19" s="13">
        <f>D18</f>
        <v>12.6</v>
      </c>
      <c r="E19" s="14">
        <v>0</v>
      </c>
      <c r="F19" s="15">
        <f t="shared" si="1"/>
        <v>0</v>
      </c>
    </row>
    <row r="20" spans="1:6" ht="15" customHeight="1">
      <c r="A20" s="6">
        <v>17</v>
      </c>
      <c r="B20" s="11" t="s">
        <v>61</v>
      </c>
      <c r="C20" s="12" t="s">
        <v>4</v>
      </c>
      <c r="D20" s="13">
        <v>282</v>
      </c>
      <c r="E20" s="14">
        <v>0</v>
      </c>
      <c r="F20" s="15">
        <f t="shared" si="1"/>
        <v>0</v>
      </c>
    </row>
    <row r="21" spans="1:6" ht="15" customHeight="1">
      <c r="A21" s="6">
        <v>18</v>
      </c>
      <c r="B21" s="11" t="s">
        <v>62</v>
      </c>
      <c r="C21" s="12" t="s">
        <v>8</v>
      </c>
      <c r="D21" s="13">
        <v>2</v>
      </c>
      <c r="E21" s="14">
        <v>0</v>
      </c>
      <c r="F21" s="15">
        <f t="shared" si="1"/>
        <v>0</v>
      </c>
    </row>
    <row r="22" spans="1:6" ht="15" customHeight="1">
      <c r="A22" s="6">
        <v>19</v>
      </c>
      <c r="B22" s="11" t="s">
        <v>43</v>
      </c>
      <c r="C22" s="12" t="s">
        <v>8</v>
      </c>
      <c r="D22" s="13">
        <v>4</v>
      </c>
      <c r="E22" s="14">
        <v>0</v>
      </c>
      <c r="F22" s="15">
        <f t="shared" si="1"/>
        <v>0</v>
      </c>
    </row>
    <row r="23" spans="1:6" ht="15" customHeight="1">
      <c r="A23" s="6">
        <v>20</v>
      </c>
      <c r="B23" s="11" t="s">
        <v>44</v>
      </c>
      <c r="C23" s="12" t="s">
        <v>8</v>
      </c>
      <c r="D23" s="13">
        <v>2</v>
      </c>
      <c r="E23" s="14">
        <v>0</v>
      </c>
      <c r="F23" s="15">
        <f t="shared" si="1"/>
        <v>0</v>
      </c>
    </row>
    <row r="24" spans="1:6" ht="15" customHeight="1">
      <c r="A24" s="6">
        <v>21</v>
      </c>
      <c r="B24" s="11" t="s">
        <v>45</v>
      </c>
      <c r="C24" s="8"/>
      <c r="D24" s="8"/>
      <c r="E24" s="14">
        <v>0</v>
      </c>
      <c r="F24" s="15">
        <f t="shared" si="1"/>
        <v>0</v>
      </c>
    </row>
    <row r="25" spans="1:6" ht="27" customHeight="1">
      <c r="A25" s="6">
        <v>22</v>
      </c>
      <c r="B25" s="11" t="s">
        <v>46</v>
      </c>
      <c r="C25" s="12" t="s">
        <v>16</v>
      </c>
      <c r="D25" s="13">
        <v>3</v>
      </c>
      <c r="E25" s="14">
        <v>0</v>
      </c>
      <c r="F25" s="15">
        <f t="shared" si="1"/>
        <v>0</v>
      </c>
    </row>
    <row r="26" spans="1:6" ht="15" customHeight="1">
      <c r="A26" s="6">
        <v>23</v>
      </c>
      <c r="B26" s="11" t="s">
        <v>47</v>
      </c>
      <c r="C26" s="12" t="s">
        <v>8</v>
      </c>
      <c r="D26" s="13">
        <v>1</v>
      </c>
      <c r="E26" s="14">
        <v>0</v>
      </c>
      <c r="F26" s="15">
        <f t="shared" si="1"/>
        <v>0</v>
      </c>
    </row>
    <row r="27" spans="1:6" ht="15" customHeight="1">
      <c r="A27" s="17"/>
      <c r="B27" s="18"/>
      <c r="C27" s="19"/>
      <c r="D27" s="19"/>
      <c r="E27" s="19"/>
      <c r="F27" s="20"/>
    </row>
    <row r="28" spans="1:6" ht="15" customHeight="1">
      <c r="A28" s="21"/>
      <c r="B28" s="22" t="s">
        <v>48</v>
      </c>
      <c r="C28" s="23"/>
      <c r="D28" s="23"/>
      <c r="E28" s="24"/>
      <c r="F28" s="25">
        <f>SUM(F1:F26)</f>
        <v>0</v>
      </c>
    </row>
  </sheetData>
  <sheetProtection/>
  <mergeCells count="1">
    <mergeCell ref="B3:F3"/>
  </mergeCells>
  <conditionalFormatting sqref="E5:F9 E10:E26 E28:F28 F11:F26">
    <cfRule type="cellIs" priority="1" dxfId="8" operator="lessThan" stopIfTrue="1">
      <formula>0</formula>
    </cfRule>
  </conditionalFormatting>
  <printOptions/>
  <pageMargins left="0.7480310201644897" right="0.7480310201644897" top="0.9842519760131836" bottom="0.9842519760131836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4">
      <selection activeCell="H23" sqref="H23"/>
    </sheetView>
  </sheetViews>
  <sheetFormatPr defaultColWidth="8.8515625" defaultRowHeight="12.75" customHeight="1"/>
  <cols>
    <col min="1" max="1" width="4.00390625" style="1" customWidth="1"/>
    <col min="2" max="2" width="35.28125" style="1" customWidth="1"/>
    <col min="3" max="3" width="4.421875" style="1" customWidth="1"/>
    <col min="4" max="4" width="7.8515625" style="1" customWidth="1"/>
    <col min="5" max="5" width="12.421875" style="1" customWidth="1"/>
    <col min="6" max="6" width="13.7109375" style="1" customWidth="1"/>
    <col min="7" max="16384" width="8.8515625" style="1" customWidth="1"/>
  </cols>
  <sheetData>
    <row r="1" spans="1:6" ht="15" customHeight="1">
      <c r="A1" s="2"/>
      <c r="B1" s="3" t="s">
        <v>63</v>
      </c>
      <c r="C1" s="4"/>
      <c r="D1" s="4"/>
      <c r="E1" s="4"/>
      <c r="F1" s="5"/>
    </row>
    <row r="2" spans="1:6" ht="15" customHeight="1">
      <c r="A2" s="6"/>
      <c r="B2" s="60" t="s">
        <v>64</v>
      </c>
      <c r="C2" s="58"/>
      <c r="D2" s="58"/>
      <c r="E2" s="58"/>
      <c r="F2" s="59"/>
    </row>
    <row r="3" spans="1:6" ht="62.25" customHeight="1">
      <c r="A3" s="6"/>
      <c r="B3" s="58"/>
      <c r="C3" s="58"/>
      <c r="D3" s="58"/>
      <c r="E3" s="58"/>
      <c r="F3" s="59"/>
    </row>
    <row r="4" spans="1:6" ht="27" customHeight="1">
      <c r="A4" s="6">
        <v>1</v>
      </c>
      <c r="B4" s="11" t="s">
        <v>52</v>
      </c>
      <c r="C4" s="12" t="s">
        <v>24</v>
      </c>
      <c r="D4" s="13">
        <f>310*1*1.2*0.6</f>
        <v>223.2</v>
      </c>
      <c r="E4" s="26">
        <v>0</v>
      </c>
      <c r="F4" s="27">
        <f aca="true" t="shared" si="0" ref="F4:F22">D4*E4</f>
        <v>0</v>
      </c>
    </row>
    <row r="5" spans="1:6" ht="27" customHeight="1">
      <c r="A5" s="6">
        <v>2</v>
      </c>
      <c r="B5" s="11" t="s">
        <v>53</v>
      </c>
      <c r="C5" s="12" t="s">
        <v>24</v>
      </c>
      <c r="D5" s="13">
        <f>8*0.6*1.4</f>
        <v>6.72</v>
      </c>
      <c r="E5" s="14">
        <v>0</v>
      </c>
      <c r="F5" s="15">
        <f t="shared" si="0"/>
        <v>0</v>
      </c>
    </row>
    <row r="6" spans="1:6" ht="39" customHeight="1">
      <c r="A6" s="6">
        <v>3</v>
      </c>
      <c r="B6" s="11" t="s">
        <v>65</v>
      </c>
      <c r="C6" s="12" t="s">
        <v>4</v>
      </c>
      <c r="D6" s="13">
        <v>82</v>
      </c>
      <c r="E6" s="14">
        <v>0</v>
      </c>
      <c r="F6" s="15">
        <f t="shared" si="0"/>
        <v>0</v>
      </c>
    </row>
    <row r="7" spans="1:6" ht="47.25" customHeight="1">
      <c r="A7" s="6">
        <v>4</v>
      </c>
      <c r="B7" s="11" t="s">
        <v>66</v>
      </c>
      <c r="C7" s="12" t="s">
        <v>4</v>
      </c>
      <c r="D7" s="13">
        <v>80</v>
      </c>
      <c r="E7" s="14">
        <v>0</v>
      </c>
      <c r="F7" s="15">
        <f t="shared" si="0"/>
        <v>0</v>
      </c>
    </row>
    <row r="8" spans="1:6" ht="39" customHeight="1">
      <c r="A8" s="6">
        <v>5</v>
      </c>
      <c r="B8" s="11" t="s">
        <v>67</v>
      </c>
      <c r="C8" s="12" t="s">
        <v>4</v>
      </c>
      <c r="D8" s="13">
        <v>60</v>
      </c>
      <c r="E8" s="13">
        <v>0</v>
      </c>
      <c r="F8" s="15">
        <f t="shared" si="0"/>
        <v>0</v>
      </c>
    </row>
    <row r="9" spans="1:6" ht="27" customHeight="1">
      <c r="A9" s="6"/>
      <c r="B9" s="11" t="s">
        <v>68</v>
      </c>
      <c r="C9" s="12" t="s">
        <v>4</v>
      </c>
      <c r="D9" s="13">
        <v>90</v>
      </c>
      <c r="E9" s="14">
        <v>0</v>
      </c>
      <c r="F9" s="15">
        <f t="shared" si="0"/>
        <v>0</v>
      </c>
    </row>
    <row r="10" spans="1:6" ht="27" customHeight="1">
      <c r="A10" s="6">
        <v>6</v>
      </c>
      <c r="B10" s="11" t="s">
        <v>27</v>
      </c>
      <c r="C10" s="12" t="s">
        <v>24</v>
      </c>
      <c r="D10" s="13">
        <f>(D5)/2</f>
        <v>3.36</v>
      </c>
      <c r="E10" s="14">
        <v>0</v>
      </c>
      <c r="F10" s="15">
        <f t="shared" si="0"/>
        <v>0</v>
      </c>
    </row>
    <row r="11" spans="1:6" ht="27" customHeight="1">
      <c r="A11" s="6">
        <v>7</v>
      </c>
      <c r="B11" s="11" t="s">
        <v>28</v>
      </c>
      <c r="C11" s="12" t="s">
        <v>24</v>
      </c>
      <c r="D11" s="13">
        <f>D4+D5-D10-D12-D13</f>
        <v>171.91999999999996</v>
      </c>
      <c r="E11" s="14">
        <v>0</v>
      </c>
      <c r="F11" s="15">
        <f t="shared" si="0"/>
        <v>0</v>
      </c>
    </row>
    <row r="12" spans="1:6" ht="27" customHeight="1">
      <c r="A12" s="6">
        <v>8</v>
      </c>
      <c r="B12" s="11" t="s">
        <v>29</v>
      </c>
      <c r="C12" s="12" t="s">
        <v>24</v>
      </c>
      <c r="D12" s="13">
        <f>D4*0.2</f>
        <v>44.64</v>
      </c>
      <c r="E12" s="14">
        <v>0</v>
      </c>
      <c r="F12" s="15">
        <f t="shared" si="0"/>
        <v>0</v>
      </c>
    </row>
    <row r="13" spans="1:6" ht="27" customHeight="1">
      <c r="A13" s="6">
        <v>9</v>
      </c>
      <c r="B13" s="11" t="s">
        <v>30</v>
      </c>
      <c r="C13" s="12" t="s">
        <v>24</v>
      </c>
      <c r="D13" s="13">
        <v>10</v>
      </c>
      <c r="E13" s="14">
        <v>0</v>
      </c>
      <c r="F13" s="15">
        <f t="shared" si="0"/>
        <v>0</v>
      </c>
    </row>
    <row r="14" spans="1:6" ht="15" customHeight="1">
      <c r="A14" s="6">
        <v>10</v>
      </c>
      <c r="B14" s="11" t="s">
        <v>31</v>
      </c>
      <c r="C14" s="12" t="s">
        <v>24</v>
      </c>
      <c r="D14" s="13">
        <f>(D4+D5)*0.25</f>
        <v>57.48</v>
      </c>
      <c r="E14" s="14">
        <v>0</v>
      </c>
      <c r="F14" s="15">
        <f t="shared" si="0"/>
        <v>0</v>
      </c>
    </row>
    <row r="15" spans="1:6" ht="27" customHeight="1">
      <c r="A15" s="6">
        <v>11</v>
      </c>
      <c r="B15" s="11" t="s">
        <v>32</v>
      </c>
      <c r="C15" s="12" t="s">
        <v>8</v>
      </c>
      <c r="D15" s="13">
        <v>2</v>
      </c>
      <c r="E15" s="14">
        <v>0</v>
      </c>
      <c r="F15" s="15">
        <f t="shared" si="0"/>
        <v>0</v>
      </c>
    </row>
    <row r="16" spans="1:6" ht="51" customHeight="1">
      <c r="A16" s="6">
        <v>12</v>
      </c>
      <c r="B16" s="11" t="s">
        <v>69</v>
      </c>
      <c r="C16" s="12" t="s">
        <v>8</v>
      </c>
      <c r="D16" s="13">
        <v>3</v>
      </c>
      <c r="E16" s="14">
        <v>0</v>
      </c>
      <c r="F16" s="15">
        <f t="shared" si="0"/>
        <v>0</v>
      </c>
    </row>
    <row r="17" spans="1:6" ht="15" customHeight="1">
      <c r="A17" s="6">
        <v>13</v>
      </c>
      <c r="B17" s="11" t="s">
        <v>36</v>
      </c>
      <c r="C17" s="12" t="s">
        <v>37</v>
      </c>
      <c r="D17" s="13">
        <v>12.6</v>
      </c>
      <c r="E17" s="14">
        <v>0</v>
      </c>
      <c r="F17" s="15">
        <f t="shared" si="0"/>
        <v>0</v>
      </c>
    </row>
    <row r="18" spans="1:6" ht="15" customHeight="1">
      <c r="A18" s="6">
        <v>14</v>
      </c>
      <c r="B18" s="11" t="s">
        <v>38</v>
      </c>
      <c r="C18" s="12" t="s">
        <v>37</v>
      </c>
      <c r="D18" s="13">
        <f>D17</f>
        <v>12.6</v>
      </c>
      <c r="E18" s="14">
        <v>0</v>
      </c>
      <c r="F18" s="15">
        <f t="shared" si="0"/>
        <v>0</v>
      </c>
    </row>
    <row r="19" spans="1:6" ht="15" customHeight="1">
      <c r="A19" s="6">
        <v>15</v>
      </c>
      <c r="B19" s="11" t="s">
        <v>61</v>
      </c>
      <c r="C19" s="12" t="s">
        <v>4</v>
      </c>
      <c r="D19" s="13">
        <v>310</v>
      </c>
      <c r="E19" s="14">
        <v>0</v>
      </c>
      <c r="F19" s="15">
        <f t="shared" si="0"/>
        <v>0</v>
      </c>
    </row>
    <row r="20" spans="1:6" ht="15" customHeight="1">
      <c r="A20" s="6">
        <v>16</v>
      </c>
      <c r="B20" s="11" t="s">
        <v>70</v>
      </c>
      <c r="C20" s="12" t="s">
        <v>8</v>
      </c>
      <c r="D20" s="13">
        <v>2</v>
      </c>
      <c r="E20" s="14">
        <v>0</v>
      </c>
      <c r="F20" s="15">
        <f t="shared" si="0"/>
        <v>0</v>
      </c>
    </row>
    <row r="21" spans="1:6" ht="15" customHeight="1">
      <c r="A21" s="6">
        <v>17</v>
      </c>
      <c r="B21" s="11" t="s">
        <v>43</v>
      </c>
      <c r="C21" s="12" t="s">
        <v>8</v>
      </c>
      <c r="D21" s="13">
        <v>4</v>
      </c>
      <c r="E21" s="14">
        <v>0</v>
      </c>
      <c r="F21" s="15">
        <f t="shared" si="0"/>
        <v>0</v>
      </c>
    </row>
    <row r="22" spans="1:6" ht="15" customHeight="1">
      <c r="A22" s="6">
        <v>18</v>
      </c>
      <c r="B22" s="11" t="s">
        <v>44</v>
      </c>
      <c r="C22" s="12" t="s">
        <v>8</v>
      </c>
      <c r="D22" s="13">
        <v>2</v>
      </c>
      <c r="E22" s="14">
        <v>0</v>
      </c>
      <c r="F22" s="15">
        <f t="shared" si="0"/>
        <v>0</v>
      </c>
    </row>
    <row r="23" spans="1:6" ht="15" customHeight="1">
      <c r="A23" s="6">
        <v>19</v>
      </c>
      <c r="B23" s="11" t="s">
        <v>45</v>
      </c>
      <c r="C23" s="8"/>
      <c r="D23" s="8"/>
      <c r="E23" s="14">
        <v>0</v>
      </c>
      <c r="F23" s="15">
        <v>0</v>
      </c>
    </row>
    <row r="24" spans="1:6" ht="27" customHeight="1">
      <c r="A24" s="6">
        <v>20</v>
      </c>
      <c r="B24" s="11" t="s">
        <v>71</v>
      </c>
      <c r="C24" s="12" t="s">
        <v>16</v>
      </c>
      <c r="D24" s="13">
        <v>3</v>
      </c>
      <c r="E24" s="14">
        <v>0</v>
      </c>
      <c r="F24" s="15">
        <f>D24*E24</f>
        <v>0</v>
      </c>
    </row>
    <row r="25" spans="1:6" ht="15" customHeight="1">
      <c r="A25" s="6">
        <v>21</v>
      </c>
      <c r="B25" s="11" t="s">
        <v>47</v>
      </c>
      <c r="C25" s="12" t="s">
        <v>8</v>
      </c>
      <c r="D25" s="13">
        <v>1</v>
      </c>
      <c r="E25" s="14">
        <v>0</v>
      </c>
      <c r="F25" s="15">
        <v>0</v>
      </c>
    </row>
    <row r="26" spans="1:6" ht="15" customHeight="1">
      <c r="A26" s="17"/>
      <c r="B26" s="18"/>
      <c r="C26" s="19"/>
      <c r="D26" s="19"/>
      <c r="E26" s="19"/>
      <c r="F26" s="20"/>
    </row>
    <row r="27" spans="1:6" ht="15" customHeight="1">
      <c r="A27" s="21"/>
      <c r="B27" s="22" t="s">
        <v>48</v>
      </c>
      <c r="C27" s="23"/>
      <c r="D27" s="23"/>
      <c r="E27" s="24"/>
      <c r="F27" s="25">
        <f>SUM(F1:F25)</f>
        <v>0</v>
      </c>
    </row>
  </sheetData>
  <sheetProtection/>
  <mergeCells count="1">
    <mergeCell ref="B2:F3"/>
  </mergeCells>
  <conditionalFormatting sqref="E5:F25 E27:F27">
    <cfRule type="cellIs" priority="1" dxfId="8" operator="lessThan" stopIfTrue="1">
      <formula>0</formula>
    </cfRule>
  </conditionalFormatting>
  <printOptions/>
  <pageMargins left="0.7480310201644897" right="0.7480310201644897" top="0.9842519760131836" bottom="0.9842519760131836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H24" sqref="H24"/>
    </sheetView>
  </sheetViews>
  <sheetFormatPr defaultColWidth="8.8515625" defaultRowHeight="12.75" customHeight="1"/>
  <cols>
    <col min="1" max="1" width="4.00390625" style="1" customWidth="1"/>
    <col min="2" max="2" width="35.28125" style="1" customWidth="1"/>
    <col min="3" max="3" width="4.421875" style="1" customWidth="1"/>
    <col min="4" max="4" width="7.8515625" style="1" customWidth="1"/>
    <col min="5" max="5" width="12.421875" style="1" customWidth="1"/>
    <col min="6" max="6" width="13.7109375" style="1" customWidth="1"/>
    <col min="7" max="16384" width="8.8515625" style="1" customWidth="1"/>
  </cols>
  <sheetData>
    <row r="1" spans="1:6" ht="15" customHeight="1">
      <c r="A1" s="2"/>
      <c r="B1" s="3" t="s">
        <v>63</v>
      </c>
      <c r="C1" s="4"/>
      <c r="D1" s="4"/>
      <c r="E1" s="4"/>
      <c r="F1" s="5"/>
    </row>
    <row r="2" spans="1:6" ht="15" customHeight="1">
      <c r="A2" s="6"/>
      <c r="B2" s="7" t="s">
        <v>72</v>
      </c>
      <c r="C2" s="8"/>
      <c r="D2" s="8"/>
      <c r="E2" s="8"/>
      <c r="F2" s="9"/>
    </row>
    <row r="3" spans="1:6" ht="66.75" customHeight="1">
      <c r="A3" s="6"/>
      <c r="B3" s="57" t="s">
        <v>73</v>
      </c>
      <c r="C3" s="58"/>
      <c r="D3" s="58"/>
      <c r="E3" s="58"/>
      <c r="F3" s="59"/>
    </row>
    <row r="4" spans="1:6" ht="27" customHeight="1">
      <c r="A4" s="6">
        <v>1</v>
      </c>
      <c r="B4" s="11" t="s">
        <v>52</v>
      </c>
      <c r="C4" s="12" t="s">
        <v>24</v>
      </c>
      <c r="D4" s="13">
        <f>60*1*1.2*0.6</f>
        <v>43.199999999999996</v>
      </c>
      <c r="E4" s="26">
        <v>0</v>
      </c>
      <c r="F4" s="27">
        <f aca="true" t="shared" si="0" ref="F4:F24">D4*E4</f>
        <v>0</v>
      </c>
    </row>
    <row r="5" spans="1:6" ht="27" customHeight="1">
      <c r="A5" s="6">
        <v>2</v>
      </c>
      <c r="B5" s="11" t="s">
        <v>53</v>
      </c>
      <c r="C5" s="12" t="s">
        <v>24</v>
      </c>
      <c r="D5" s="13">
        <f>8*0.6*1.4</f>
        <v>6.72</v>
      </c>
      <c r="E5" s="14">
        <v>0</v>
      </c>
      <c r="F5" s="15">
        <f t="shared" si="0"/>
        <v>0</v>
      </c>
    </row>
    <row r="6" spans="1:6" ht="39" customHeight="1">
      <c r="A6" s="6">
        <v>3</v>
      </c>
      <c r="B6" s="11" t="s">
        <v>74</v>
      </c>
      <c r="C6" s="12" t="s">
        <v>4</v>
      </c>
      <c r="D6" s="13">
        <v>125</v>
      </c>
      <c r="E6" s="14">
        <v>0</v>
      </c>
      <c r="F6" s="15">
        <f t="shared" si="0"/>
        <v>0</v>
      </c>
    </row>
    <row r="7" spans="1:6" ht="47.25" customHeight="1">
      <c r="A7" s="6">
        <v>4</v>
      </c>
      <c r="B7" s="11" t="s">
        <v>75</v>
      </c>
      <c r="C7" s="12" t="s">
        <v>4</v>
      </c>
      <c r="D7" s="13">
        <v>60</v>
      </c>
      <c r="E7" s="14">
        <v>0</v>
      </c>
      <c r="F7" s="15">
        <f t="shared" si="0"/>
        <v>0</v>
      </c>
    </row>
    <row r="8" spans="1:6" ht="39" customHeight="1">
      <c r="A8" s="6">
        <v>5</v>
      </c>
      <c r="B8" s="11" t="s">
        <v>76</v>
      </c>
      <c r="C8" s="12" t="s">
        <v>4</v>
      </c>
      <c r="D8" s="13">
        <v>40</v>
      </c>
      <c r="E8" s="14">
        <v>0</v>
      </c>
      <c r="F8" s="15">
        <f t="shared" si="0"/>
        <v>0</v>
      </c>
    </row>
    <row r="9" spans="1:6" ht="27" customHeight="1">
      <c r="A9" s="6">
        <v>6</v>
      </c>
      <c r="B9" s="11" t="s">
        <v>27</v>
      </c>
      <c r="C9" s="12" t="s">
        <v>24</v>
      </c>
      <c r="D9" s="13">
        <f>(D5)/2</f>
        <v>3.36</v>
      </c>
      <c r="E9" s="14">
        <v>0</v>
      </c>
      <c r="F9" s="15">
        <f t="shared" si="0"/>
        <v>0</v>
      </c>
    </row>
    <row r="10" spans="1:6" ht="27" customHeight="1">
      <c r="A10" s="6">
        <v>7</v>
      </c>
      <c r="B10" s="11" t="s">
        <v>28</v>
      </c>
      <c r="C10" s="12" t="s">
        <v>24</v>
      </c>
      <c r="D10" s="13">
        <f>D4+D5-D9-D11-D12</f>
        <v>27.919999999999995</v>
      </c>
      <c r="E10" s="14">
        <v>0</v>
      </c>
      <c r="F10" s="15">
        <f t="shared" si="0"/>
        <v>0</v>
      </c>
    </row>
    <row r="11" spans="1:6" ht="27" customHeight="1">
      <c r="A11" s="6">
        <v>8</v>
      </c>
      <c r="B11" s="11" t="s">
        <v>29</v>
      </c>
      <c r="C11" s="12" t="s">
        <v>24</v>
      </c>
      <c r="D11" s="13">
        <f>D4*0.2</f>
        <v>8.639999999999999</v>
      </c>
      <c r="E11" s="14">
        <v>0</v>
      </c>
      <c r="F11" s="15">
        <f t="shared" si="0"/>
        <v>0</v>
      </c>
    </row>
    <row r="12" spans="1:6" ht="27" customHeight="1">
      <c r="A12" s="6">
        <v>9</v>
      </c>
      <c r="B12" s="11" t="s">
        <v>30</v>
      </c>
      <c r="C12" s="12" t="s">
        <v>24</v>
      </c>
      <c r="D12" s="13">
        <v>10</v>
      </c>
      <c r="E12" s="14">
        <v>0</v>
      </c>
      <c r="F12" s="15">
        <f t="shared" si="0"/>
        <v>0</v>
      </c>
    </row>
    <row r="13" spans="1:6" ht="15" customHeight="1">
      <c r="A13" s="6">
        <v>10</v>
      </c>
      <c r="B13" s="11" t="s">
        <v>31</v>
      </c>
      <c r="C13" s="12" t="s">
        <v>24</v>
      </c>
      <c r="D13" s="13">
        <f>(D4+D5)*0.25</f>
        <v>12.479999999999999</v>
      </c>
      <c r="E13" s="14">
        <v>0</v>
      </c>
      <c r="F13" s="15">
        <f t="shared" si="0"/>
        <v>0</v>
      </c>
    </row>
    <row r="14" spans="1:6" ht="27" customHeight="1">
      <c r="A14" s="6">
        <v>11</v>
      </c>
      <c r="B14" s="11" t="s">
        <v>32</v>
      </c>
      <c r="C14" s="12" t="s">
        <v>8</v>
      </c>
      <c r="D14" s="13">
        <v>1</v>
      </c>
      <c r="E14" s="14">
        <v>0</v>
      </c>
      <c r="F14" s="15">
        <f t="shared" si="0"/>
        <v>0</v>
      </c>
    </row>
    <row r="15" spans="1:6" ht="51" customHeight="1">
      <c r="A15" s="6">
        <v>12</v>
      </c>
      <c r="B15" s="11" t="s">
        <v>69</v>
      </c>
      <c r="C15" s="12" t="s">
        <v>8</v>
      </c>
      <c r="D15" s="13">
        <v>1</v>
      </c>
      <c r="E15" s="14">
        <v>0</v>
      </c>
      <c r="F15" s="15">
        <f t="shared" si="0"/>
        <v>0</v>
      </c>
    </row>
    <row r="16" spans="1:6" ht="15" customHeight="1">
      <c r="A16" s="6">
        <v>13</v>
      </c>
      <c r="B16" s="11" t="s">
        <v>36</v>
      </c>
      <c r="C16" s="12" t="s">
        <v>37</v>
      </c>
      <c r="D16" s="13">
        <v>12.6</v>
      </c>
      <c r="E16" s="14">
        <v>0</v>
      </c>
      <c r="F16" s="15">
        <f t="shared" si="0"/>
        <v>0</v>
      </c>
    </row>
    <row r="17" spans="1:6" ht="15" customHeight="1">
      <c r="A17" s="6">
        <v>14</v>
      </c>
      <c r="B17" s="11" t="s">
        <v>38</v>
      </c>
      <c r="C17" s="12" t="s">
        <v>37</v>
      </c>
      <c r="D17" s="13">
        <f>D16</f>
        <v>12.6</v>
      </c>
      <c r="E17" s="14">
        <v>0</v>
      </c>
      <c r="F17" s="15">
        <f t="shared" si="0"/>
        <v>0</v>
      </c>
    </row>
    <row r="18" spans="1:6" ht="27" customHeight="1">
      <c r="A18" s="6">
        <v>15</v>
      </c>
      <c r="B18" s="11" t="s">
        <v>77</v>
      </c>
      <c r="C18" s="12" t="s">
        <v>8</v>
      </c>
      <c r="D18" s="13">
        <v>3</v>
      </c>
      <c r="E18" s="14">
        <v>0</v>
      </c>
      <c r="F18" s="15">
        <f t="shared" si="0"/>
        <v>0</v>
      </c>
    </row>
    <row r="19" spans="1:6" ht="39" customHeight="1">
      <c r="A19" s="6">
        <v>16</v>
      </c>
      <c r="B19" s="11" t="s">
        <v>78</v>
      </c>
      <c r="C19" s="12" t="s">
        <v>8</v>
      </c>
      <c r="D19" s="13">
        <v>3</v>
      </c>
      <c r="E19" s="14">
        <v>0</v>
      </c>
      <c r="F19" s="15">
        <f t="shared" si="0"/>
        <v>0</v>
      </c>
    </row>
    <row r="20" spans="1:6" ht="15" customHeight="1">
      <c r="A20" s="6">
        <v>17</v>
      </c>
      <c r="B20" s="11" t="s">
        <v>79</v>
      </c>
      <c r="C20" s="12" t="s">
        <v>8</v>
      </c>
      <c r="D20" s="13">
        <v>3</v>
      </c>
      <c r="E20" s="14">
        <v>0</v>
      </c>
      <c r="F20" s="15">
        <f t="shared" si="0"/>
        <v>0</v>
      </c>
    </row>
    <row r="21" spans="1:6" ht="15" customHeight="1">
      <c r="A21" s="6">
        <v>18</v>
      </c>
      <c r="B21" s="11" t="s">
        <v>61</v>
      </c>
      <c r="C21" s="12" t="s">
        <v>4</v>
      </c>
      <c r="D21" s="13">
        <v>225</v>
      </c>
      <c r="E21" s="14">
        <v>0</v>
      </c>
      <c r="F21" s="15">
        <f t="shared" si="0"/>
        <v>0</v>
      </c>
    </row>
    <row r="22" spans="1:6" ht="15" customHeight="1">
      <c r="A22" s="6">
        <v>19</v>
      </c>
      <c r="B22" s="11" t="s">
        <v>70</v>
      </c>
      <c r="C22" s="12" t="s">
        <v>8</v>
      </c>
      <c r="D22" s="13">
        <v>2</v>
      </c>
      <c r="E22" s="14">
        <v>0</v>
      </c>
      <c r="F22" s="15">
        <f t="shared" si="0"/>
        <v>0</v>
      </c>
    </row>
    <row r="23" spans="1:6" ht="15" customHeight="1">
      <c r="A23" s="6">
        <v>20</v>
      </c>
      <c r="B23" s="11" t="s">
        <v>43</v>
      </c>
      <c r="C23" s="12" t="s">
        <v>8</v>
      </c>
      <c r="D23" s="13">
        <v>4</v>
      </c>
      <c r="E23" s="14">
        <v>0</v>
      </c>
      <c r="F23" s="15">
        <f t="shared" si="0"/>
        <v>0</v>
      </c>
    </row>
    <row r="24" spans="1:6" ht="15" customHeight="1">
      <c r="A24" s="6">
        <v>21</v>
      </c>
      <c r="B24" s="11" t="s">
        <v>44</v>
      </c>
      <c r="C24" s="12" t="s">
        <v>8</v>
      </c>
      <c r="D24" s="13">
        <v>2</v>
      </c>
      <c r="E24" s="14">
        <v>0</v>
      </c>
      <c r="F24" s="15">
        <f t="shared" si="0"/>
        <v>0</v>
      </c>
    </row>
    <row r="25" spans="1:6" ht="15" customHeight="1">
      <c r="A25" s="6">
        <v>22</v>
      </c>
      <c r="B25" s="11" t="s">
        <v>45</v>
      </c>
      <c r="C25" s="8"/>
      <c r="D25" s="8"/>
      <c r="E25" s="14">
        <v>0</v>
      </c>
      <c r="F25" s="15">
        <v>0</v>
      </c>
    </row>
    <row r="26" spans="1:6" ht="27" customHeight="1">
      <c r="A26" s="6">
        <v>23</v>
      </c>
      <c r="B26" s="11" t="s">
        <v>80</v>
      </c>
      <c r="C26" s="12" t="s">
        <v>16</v>
      </c>
      <c r="D26" s="13">
        <v>3</v>
      </c>
      <c r="E26" s="14">
        <v>0</v>
      </c>
      <c r="F26" s="15">
        <f>D26*E26</f>
        <v>0</v>
      </c>
    </row>
    <row r="27" spans="1:6" ht="15" customHeight="1">
      <c r="A27" s="6">
        <v>24</v>
      </c>
      <c r="B27" s="11" t="s">
        <v>47</v>
      </c>
      <c r="C27" s="12" t="s">
        <v>8</v>
      </c>
      <c r="D27" s="13">
        <v>1</v>
      </c>
      <c r="E27" s="14">
        <v>0</v>
      </c>
      <c r="F27" s="15">
        <v>0</v>
      </c>
    </row>
    <row r="28" spans="1:6" ht="15" customHeight="1">
      <c r="A28" s="17"/>
      <c r="B28" s="18"/>
      <c r="C28" s="19"/>
      <c r="D28" s="19"/>
      <c r="E28" s="19"/>
      <c r="F28" s="20"/>
    </row>
    <row r="29" spans="1:6" ht="15" customHeight="1">
      <c r="A29" s="21"/>
      <c r="B29" s="22" t="s">
        <v>48</v>
      </c>
      <c r="C29" s="23"/>
      <c r="D29" s="23"/>
      <c r="E29" s="24"/>
      <c r="F29" s="25">
        <f>SUM(F1:F27)</f>
        <v>0</v>
      </c>
    </row>
  </sheetData>
  <sheetProtection/>
  <mergeCells count="1">
    <mergeCell ref="B3:F3"/>
  </mergeCells>
  <conditionalFormatting sqref="E5:F27 E29:F29">
    <cfRule type="cellIs" priority="1" dxfId="8" operator="lessThan" stopIfTrue="1">
      <formula>0</formula>
    </cfRule>
  </conditionalFormatting>
  <printOptions/>
  <pageMargins left="0.7480310201644897" right="0.7480310201644897" top="0.9842519760131836" bottom="0.9842519760131836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 customHeight="1"/>
  <cols>
    <col min="1" max="1" width="4.00390625" style="1" customWidth="1"/>
    <col min="2" max="2" width="42.7109375" style="1" customWidth="1"/>
    <col min="3" max="3" width="4.421875" style="1" customWidth="1"/>
    <col min="4" max="4" width="7.8515625" style="1" customWidth="1"/>
    <col min="5" max="5" width="15.421875" style="1" customWidth="1"/>
    <col min="6" max="16384" width="8.8515625" style="1" customWidth="1"/>
  </cols>
  <sheetData>
    <row r="1" spans="1:5" ht="15" customHeight="1">
      <c r="A1" s="2"/>
      <c r="B1" s="3" t="s">
        <v>81</v>
      </c>
      <c r="C1" s="4"/>
      <c r="D1" s="4"/>
      <c r="E1" s="5"/>
    </row>
    <row r="2" spans="1:5" ht="15" customHeight="1">
      <c r="A2" s="6"/>
      <c r="B2" s="10"/>
      <c r="C2" s="8"/>
      <c r="D2" s="8"/>
      <c r="E2" s="9"/>
    </row>
    <row r="3" spans="1:5" ht="15" customHeight="1">
      <c r="A3" s="6"/>
      <c r="B3" s="10"/>
      <c r="C3" s="8"/>
      <c r="D3" s="8"/>
      <c r="E3" s="9"/>
    </row>
    <row r="4" spans="1:5" ht="15" customHeight="1">
      <c r="A4" s="28">
        <v>1</v>
      </c>
      <c r="B4" s="11" t="s">
        <v>82</v>
      </c>
      <c r="C4" s="8"/>
      <c r="D4" s="8"/>
      <c r="E4" s="15">
        <f>JR_PARKIRIŠČE!F25</f>
        <v>0</v>
      </c>
    </row>
    <row r="5" spans="1:5" ht="15" customHeight="1">
      <c r="A5" s="28"/>
      <c r="B5" s="29"/>
      <c r="C5" s="8"/>
      <c r="D5" s="8"/>
      <c r="E5" s="9"/>
    </row>
    <row r="6" spans="1:5" ht="15" customHeight="1">
      <c r="A6" s="28">
        <v>2</v>
      </c>
      <c r="B6" s="11" t="s">
        <v>83</v>
      </c>
      <c r="C6" s="8"/>
      <c r="D6" s="8"/>
      <c r="E6" s="15">
        <f>KK_PARKIRIŠČE!F27</f>
        <v>0</v>
      </c>
    </row>
    <row r="7" spans="1:5" ht="15" customHeight="1">
      <c r="A7" s="28"/>
      <c r="B7" s="29"/>
      <c r="C7" s="8"/>
      <c r="D7" s="8"/>
      <c r="E7" s="9"/>
    </row>
    <row r="8" spans="1:5" ht="15" customHeight="1">
      <c r="A8" s="28">
        <v>3</v>
      </c>
      <c r="B8" s="11" t="s">
        <v>84</v>
      </c>
      <c r="C8" s="8"/>
      <c r="D8" s="8"/>
      <c r="E8" s="15">
        <f>KK_ELEKTRO!F28</f>
        <v>0</v>
      </c>
    </row>
    <row r="9" spans="1:5" ht="15" customHeight="1">
      <c r="A9" s="28"/>
      <c r="B9" s="29"/>
      <c r="C9" s="8"/>
      <c r="D9" s="8"/>
      <c r="E9" s="9"/>
    </row>
    <row r="10" spans="1:5" ht="15" customHeight="1">
      <c r="A10" s="28">
        <v>4</v>
      </c>
      <c r="B10" s="11" t="s">
        <v>85</v>
      </c>
      <c r="C10" s="8"/>
      <c r="D10" s="8"/>
      <c r="E10" s="15">
        <f>KK_TELES!F27</f>
        <v>0</v>
      </c>
    </row>
    <row r="11" spans="1:5" ht="15" customHeight="1">
      <c r="A11" s="28"/>
      <c r="B11" s="29"/>
      <c r="C11" s="8"/>
      <c r="D11" s="8"/>
      <c r="E11" s="9"/>
    </row>
    <row r="12" spans="1:5" ht="15" customHeight="1">
      <c r="A12" s="28">
        <v>5</v>
      </c>
      <c r="B12" s="11" t="s">
        <v>86</v>
      </c>
      <c r="C12" s="8"/>
      <c r="D12" s="8"/>
      <c r="E12" s="15">
        <f>'PRESTAVITVE TELEKOM'!F29</f>
        <v>0</v>
      </c>
    </row>
    <row r="13" spans="1:5" ht="15" customHeight="1">
      <c r="A13" s="30"/>
      <c r="B13" s="31"/>
      <c r="C13" s="32"/>
      <c r="D13" s="32"/>
      <c r="E13" s="33"/>
    </row>
    <row r="14" spans="1:5" ht="15" customHeight="1">
      <c r="A14" s="34"/>
      <c r="B14" s="35" t="s">
        <v>87</v>
      </c>
      <c r="C14" s="36"/>
      <c r="D14" s="36"/>
      <c r="E14" s="37">
        <f>SUM(E4:E13)</f>
        <v>0</v>
      </c>
    </row>
    <row r="15" spans="1:5" ht="15" customHeight="1">
      <c r="A15" s="38"/>
      <c r="B15" s="39"/>
      <c r="C15" s="40"/>
      <c r="D15" s="40"/>
      <c r="E15" s="41"/>
    </row>
    <row r="16" spans="1:5" ht="15" customHeight="1">
      <c r="A16" s="42"/>
      <c r="B16" s="43" t="s">
        <v>88</v>
      </c>
      <c r="C16" s="44"/>
      <c r="D16" s="44"/>
      <c r="E16" s="45">
        <f>E14*0.22</f>
        <v>0</v>
      </c>
    </row>
    <row r="17" spans="1:5" ht="15.75" customHeight="1">
      <c r="A17" s="46"/>
      <c r="B17" s="47"/>
      <c r="C17" s="48"/>
      <c r="D17" s="48"/>
      <c r="E17" s="49"/>
    </row>
    <row r="18" spans="1:5" ht="15" customHeight="1">
      <c r="A18" s="50"/>
      <c r="B18" s="51" t="s">
        <v>20</v>
      </c>
      <c r="C18" s="52"/>
      <c r="D18" s="52"/>
      <c r="E18" s="53">
        <f>SUM(E14:E16)</f>
        <v>0</v>
      </c>
    </row>
  </sheetData>
  <sheetProtection/>
  <conditionalFormatting sqref="E4 E6 E8 E10 E12 E14:E16 E18">
    <cfRule type="cellIs" priority="1" dxfId="8" operator="lessThan" stopIfTrue="1">
      <formula>0</formula>
    </cfRule>
  </conditionalFormatting>
  <printOptions/>
  <pageMargins left="0.7480310201644897" right="0.7480310201644897" top="0.9842519760131836" bottom="0.9842519760131836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Matija</cp:lastModifiedBy>
  <dcterms:created xsi:type="dcterms:W3CDTF">2016-10-26T11:32:11Z</dcterms:created>
  <dcterms:modified xsi:type="dcterms:W3CDTF">2016-10-28T13:26:37Z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