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Rekapitulacija" sheetId="1" r:id="rId1"/>
    <sheet name="Gradbena dela" sheetId="2" r:id="rId2"/>
    <sheet name="Betonska dela" sheetId="3" r:id="rId3"/>
    <sheet name="Priključni vodovod" sheetId="4" r:id="rId4"/>
    <sheet name="P. in Z. dela" sheetId="5" r:id="rId5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4">'P. in Z. dela'!$A$1:$F$23</definedName>
  </definedNames>
  <calcPr fullCalcOnLoad="1"/>
</workbook>
</file>

<file path=xl/sharedStrings.xml><?xml version="1.0" encoding="utf-8"?>
<sst xmlns="http://schemas.openxmlformats.org/spreadsheetml/2006/main" count="139" uniqueCount="84">
  <si>
    <t>1.</t>
  </si>
  <si>
    <t>2.</t>
  </si>
  <si>
    <t>3.</t>
  </si>
  <si>
    <t>4.</t>
  </si>
  <si>
    <t>5.</t>
  </si>
  <si>
    <t>m3</t>
  </si>
  <si>
    <t>6.</t>
  </si>
  <si>
    <t>7.</t>
  </si>
  <si>
    <t>8.</t>
  </si>
  <si>
    <t>A.</t>
  </si>
  <si>
    <t>GRADBENA DELA</t>
  </si>
  <si>
    <t>Zakoličba osi trase cevovoda</t>
  </si>
  <si>
    <t>m</t>
  </si>
  <si>
    <t>Strojni in ročno planiranje dna jarka ±3cm</t>
  </si>
  <si>
    <t>m2</t>
  </si>
  <si>
    <t>Zasip preostalega dela jarka s tamponom in z utrditvijo po plasteh po projektiranem profilu</t>
  </si>
  <si>
    <t>V. kategorija</t>
  </si>
  <si>
    <t>IV. Kategorija</t>
  </si>
  <si>
    <t>kos</t>
  </si>
  <si>
    <t>kpl</t>
  </si>
  <si>
    <t>9.</t>
  </si>
  <si>
    <t>10.</t>
  </si>
  <si>
    <t>11.</t>
  </si>
  <si>
    <t>Polaganje PVC opozorilnega traku z induktivno nitko z napisom "POZOR VODOVOD" pred zasipom jarka po projektiranem detajlu (tudi skozi jaške)</t>
  </si>
  <si>
    <t>B.</t>
  </si>
  <si>
    <t>DN80</t>
  </si>
  <si>
    <t>Dobava in LTŽ pokrovov, komplet z okvirjem za vgradnjo ter napisom "VODOVOD"</t>
  </si>
  <si>
    <t>Dezinfekcija cevovoda s klornim šokom, bakteriološka analiza vode z izdajo potrdila ter izpiranje cevovoda</t>
  </si>
  <si>
    <t>REKAPITULACIJA</t>
  </si>
  <si>
    <t>Skupaj:</t>
  </si>
  <si>
    <t>A. Gradbena dela</t>
  </si>
  <si>
    <t>B. Betonska dela</t>
  </si>
  <si>
    <t>Osnova za DDV</t>
  </si>
  <si>
    <t>Skupaj z DDV</t>
  </si>
  <si>
    <t>Strojni izkop (razširitev) jarka za montažo jaškov z odmetom materiala na rob jarka oz. na tovorno vozilo</t>
  </si>
  <si>
    <t>Dobava in montaža LTŽ fazonskih kosov , komplet z vijačnim in tesnilnim materialom</t>
  </si>
  <si>
    <t>Dobava in polaganje posteljice iz agregatnega materijala granulacije 0-4 mm v debelini plasti, d=15 cm po projektiranem profilu</t>
  </si>
  <si>
    <t>Dobava in izdelava zaščitnega nasipa z agregatnim materijalom granulacije 0-4 mm, do 30 cm nad temenom cevi po projektiranem profilu</t>
  </si>
  <si>
    <t>Odvoz odvečnega materijala na deponijo, oziroma na mesta, kjer je potrebno formirati nad cevovodom nasip, v oddaljenosti do 10 km - deponijo zagotovi izvajalec gradbenih del</t>
  </si>
  <si>
    <t>Strojni izkop jarka z odmetom na rob jarka oz. na tovorno vozilo po projektiranih profilih - V. kategorija</t>
  </si>
  <si>
    <t>Izdelava armiranobetonskih jaškov po projektiranih detajlih, komplet z opažanjem, razopažanjem, vgradnjo LTŽ pokrova ter vstopne lestve (pri globinah od pokrova do dna jaška nad 110cm) komplet s polaganjem proda granulacije 16-32mm na dno jarka ter protizmrzovalno zaščito pri vodomernih jaških</t>
  </si>
  <si>
    <t>BETONSKA DELA</t>
  </si>
  <si>
    <t>250kN - Zaklep</t>
  </si>
  <si>
    <t>Izdelava montažnih skic jaškov</t>
  </si>
  <si>
    <t>Dobava in montaža LTŽ ploščatih EV zasunov, komplet s kolesi ter vijačnim in tesnilnim materialom</t>
  </si>
  <si>
    <t>DN50</t>
  </si>
  <si>
    <t>130x70</t>
  </si>
  <si>
    <t>10%</t>
  </si>
  <si>
    <t>Dobava in montaža cevi iz nodularne litine, komplet s spojnim materialom tip C40</t>
  </si>
  <si>
    <t>Dobava opozorilnega traku z induktivno nitko</t>
  </si>
  <si>
    <t>DDV 22%</t>
  </si>
  <si>
    <t>DN150</t>
  </si>
  <si>
    <t>VODOINSTALACIJSKA DELA - RAZDELILNI VODOVOD</t>
  </si>
  <si>
    <t>FF - DN150x1000</t>
  </si>
  <si>
    <t>E - DN150</t>
  </si>
  <si>
    <t>N - DN80</t>
  </si>
  <si>
    <t>X - DN150</t>
  </si>
  <si>
    <t>FF - DN80x1000</t>
  </si>
  <si>
    <t>T - DN150/80</t>
  </si>
  <si>
    <t>Dobava in montaža KOMBINIRANEGA ZRAČNIKA, komplet z vsem potrebnim pritrdilnim in tesnilnim materialom</t>
  </si>
  <si>
    <t>Dobava in montaža NADTALNEGA HIDRANTA, komplet s pritrdilnim in tesnilnim materialom</t>
  </si>
  <si>
    <t>Izvedba priključitve na obstoječ vodovod DN 150</t>
  </si>
  <si>
    <t>200x180x140</t>
  </si>
  <si>
    <t>C.</t>
  </si>
  <si>
    <t>C. Razdelilno omrežje</t>
  </si>
  <si>
    <t>VODOVOD IC PLAMA</t>
  </si>
  <si>
    <t>VODOVOD DO TP</t>
  </si>
  <si>
    <t>T - DN150/60</t>
  </si>
  <si>
    <t>FF - DN80x600</t>
  </si>
  <si>
    <t>DN60</t>
  </si>
  <si>
    <t>D. Pripravljalna in zaključna dela</t>
  </si>
  <si>
    <t>E.</t>
  </si>
  <si>
    <t>PRIPRAVLJALNA IN ZAKLJUČNA DELA</t>
  </si>
  <si>
    <t>V enotnih cenah zajeti izdelavo načrta organizacije gradbišča, izdelanega v skladu z varnostnim načrtom, ureditev gradbišča v skladu z načrtom organizacije gradbišča in v skladu z varnostnim načrtom ter postavitev table za označitev gradbišča, na kateri so navedeni vsi udeleženci pri graditvi objekta, imena, priimki, nazivi in funkcija odgovornih oseb in podatki o objektu, izdelava elaborata za pridobitev dovoljenja za zaporo ceste, stroški soglasja in zapore ceste, ureditev obvozov. Upoštevati tudi navodila za ravnanje z gradbenimi odpadki v skladu s tehničnimi predpisi, normativi in navodili za gospodarjenje z gradbenimi odpadki oziroma veljavno zakonodajo, predpise iz varstva pri delu ter projektno dokumentacijo.</t>
  </si>
  <si>
    <t>Določitev mikrolokacije podzemnih komunalnih naprav, vse komplet</t>
  </si>
  <si>
    <t>%</t>
  </si>
  <si>
    <t>Nadzor geomehanika nad izvajanjem zemeljskih del</t>
  </si>
  <si>
    <t>Razna dodatna in nepredvidena dela. Obračun se bo vršil na podlagi dejansko porabljenega časa in materiala evidentiranega v gradbenem dnevniku in potrjenega od nadzornega organa (ocenjeno 10% pripravljalnih in zaključnih del).</t>
  </si>
  <si>
    <t>Izdelava geodetskega posnetka novega stanja vključno z vsemi komunalnimi napravami v vrednosti 0,7 % del A - C</t>
  </si>
  <si>
    <t>Izdelava PID - a za vsa izvedena dela v vrednosti 1,1 % del A - C</t>
  </si>
  <si>
    <t>Projektantski nadzor nad izvajanjem del vključno z nadzorom odgovornega vodje projekta v skladu z ZGO - 1B v vrednosti 0,7 % del A - C</t>
  </si>
  <si>
    <t>Razna dodatna in nepredvidena dela. Obračun se bo vršil na podlagi dejansko porabljenega časa in materiala evidentiranega v gradbenem dnevniku in potrjenega od nadzornega organa (ocenjeno 10% gradbenih del).</t>
  </si>
  <si>
    <t>Razna dodatna in nepredvidena dela. Obračun se bo vršil na podlagi dejansko porabljenega časa in materiala evidentiranega v gradbenem dnevniku in potrjenega od nadzornega organa (ocenjeno 10% betonskih del).</t>
  </si>
  <si>
    <t>Razna dodatna in nepredvidena dela. Obračun se bo vršil na podlagi dejansko porabljenega časa in materiala evidentiranega v gradbenem dnevniku in potrjenega od nadzornega organa (ocenjeno 10% vodovodnih del).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</si>
</sst>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[$€-2]\ #,##0.00;\-[$€-2]\ #,##0.00"/>
    <numFmt numFmtId="174" formatCode="[$€-2]\ #,##0.00"/>
    <numFmt numFmtId="175" formatCode="#,##0.00\ [$€-1];\-#,##0.00\ [$€-1]"/>
    <numFmt numFmtId="176" formatCode="#,##0.00\ &quot;€&quot;"/>
    <numFmt numFmtId="177" formatCode="&quot;True&quot;;&quot;True&quot;;&quot;False&quot;"/>
    <numFmt numFmtId="178" formatCode="&quot;On&quot;;&quot;On&quot;;&quot;Off&quot;"/>
    <numFmt numFmtId="179" formatCode="#,##0.000"/>
  </numFmts>
  <fonts count="45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20" borderId="8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8" applyNumberFormat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0" fontId="1" fillId="0" borderId="0" xfId="57" applyFont="1" applyAlignment="1">
      <alignment/>
    </xf>
    <xf numFmtId="0" fontId="1" fillId="0" borderId="0" xfId="0" applyFont="1" applyAlignment="1">
      <alignment vertical="top"/>
    </xf>
    <xf numFmtId="173" fontId="1" fillId="0" borderId="0" xfId="57" applyNumberFormat="1" applyFont="1" applyAlignment="1">
      <alignment/>
    </xf>
    <xf numFmtId="0" fontId="5" fillId="0" borderId="0" xfId="0" applyFont="1" applyAlignment="1">
      <alignment vertical="top"/>
    </xf>
    <xf numFmtId="173" fontId="5" fillId="0" borderId="0" xfId="57" applyNumberFormat="1" applyFont="1" applyAlignment="1">
      <alignment/>
    </xf>
    <xf numFmtId="170" fontId="5" fillId="0" borderId="0" xfId="57" applyFont="1" applyAlignment="1">
      <alignment/>
    </xf>
    <xf numFmtId="0" fontId="5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/>
    </xf>
    <xf numFmtId="176" fontId="10" fillId="0" borderId="0" xfId="57" applyNumberFormat="1" applyFont="1" applyBorder="1" applyAlignment="1">
      <alignment horizontal="right"/>
    </xf>
    <xf numFmtId="176" fontId="6" fillId="0" borderId="0" xfId="57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170" fontId="10" fillId="0" borderId="0" xfId="57" applyFont="1" applyBorder="1" applyAlignment="1">
      <alignment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horizontal="center"/>
    </xf>
    <xf numFmtId="170" fontId="6" fillId="32" borderId="10" xfId="57" applyFont="1" applyFill="1" applyBorder="1" applyAlignment="1">
      <alignment/>
    </xf>
    <xf numFmtId="176" fontId="6" fillId="32" borderId="10" xfId="57" applyNumberFormat="1" applyFont="1" applyFill="1" applyBorder="1" applyAlignment="1">
      <alignment horizontal="right"/>
    </xf>
    <xf numFmtId="176" fontId="6" fillId="32" borderId="10" xfId="57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170" fontId="6" fillId="0" borderId="0" xfId="57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2" fillId="32" borderId="11" xfId="0" applyFont="1" applyFill="1" applyBorder="1" applyAlignment="1" applyProtection="1">
      <alignment horizontal="left" vertical="top" wrapText="1"/>
      <protection locked="0"/>
    </xf>
    <xf numFmtId="0" fontId="2" fillId="32" borderId="11" xfId="0" applyFont="1" applyFill="1" applyBorder="1" applyAlignment="1" applyProtection="1">
      <alignment vertical="top" wrapText="1"/>
      <protection locked="0"/>
    </xf>
    <xf numFmtId="0" fontId="1" fillId="32" borderId="11" xfId="0" applyNumberFormat="1" applyFont="1" applyFill="1" applyBorder="1" applyAlignment="1" applyProtection="1">
      <alignment horizontal="center"/>
      <protection locked="0"/>
    </xf>
    <xf numFmtId="172" fontId="1" fillId="32" borderId="11" xfId="0" applyNumberFormat="1" applyFont="1" applyFill="1" applyBorder="1" applyAlignment="1" applyProtection="1">
      <alignment horizontal="center"/>
      <protection locked="0"/>
    </xf>
    <xf numFmtId="176" fontId="1" fillId="32" borderId="11" xfId="57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176" fontId="1" fillId="0" borderId="0" xfId="57" applyNumberFormat="1" applyFont="1" applyAlignment="1" applyProtection="1">
      <alignment/>
      <protection locked="0"/>
    </xf>
    <xf numFmtId="176" fontId="1" fillId="0" borderId="0" xfId="57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/>
      <protection locked="0"/>
    </xf>
    <xf numFmtId="0" fontId="1" fillId="32" borderId="11" xfId="0" applyFont="1" applyFill="1" applyBorder="1" applyAlignment="1" applyProtection="1">
      <alignment horizontal="left" vertical="top"/>
      <protection locked="0"/>
    </xf>
    <xf numFmtId="0" fontId="1" fillId="32" borderId="11" xfId="0" applyFont="1" applyFill="1" applyBorder="1" applyAlignment="1" applyProtection="1">
      <alignment vertical="top" wrapText="1"/>
      <protection locked="0"/>
    </xf>
    <xf numFmtId="176" fontId="2" fillId="32" borderId="11" xfId="57" applyNumberFormat="1" applyFont="1" applyFill="1" applyBorder="1" applyAlignment="1" applyProtection="1">
      <alignment horizontal="right"/>
      <protection locked="0"/>
    </xf>
    <xf numFmtId="176" fontId="2" fillId="32" borderId="11" xfId="57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center" wrapText="1"/>
      <protection/>
    </xf>
    <xf numFmtId="172" fontId="1" fillId="0" borderId="0" xfId="0" applyNumberFormat="1" applyFont="1" applyAlignment="1" applyProtection="1">
      <alignment horizontal="center" wrapText="1"/>
      <protection/>
    </xf>
    <xf numFmtId="0" fontId="7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9" fontId="1" fillId="0" borderId="0" xfId="43" applyFont="1" applyAlignment="1" applyProtection="1">
      <alignment horizontal="center"/>
      <protection/>
    </xf>
    <xf numFmtId="176" fontId="10" fillId="0" borderId="0" xfId="0" applyNumberFormat="1" applyFont="1" applyBorder="1" applyAlignment="1">
      <alignment horizontal="right"/>
    </xf>
    <xf numFmtId="176" fontId="10" fillId="0" borderId="0" xfId="57" applyNumberFormat="1" applyFont="1" applyBorder="1" applyAlignment="1">
      <alignment horizontal="right"/>
    </xf>
    <xf numFmtId="176" fontId="6" fillId="32" borderId="10" xfId="57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6" fillId="0" borderId="0" xfId="57" applyNumberFormat="1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9" fontId="1" fillId="0" borderId="0" xfId="43" applyFont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176" fontId="1" fillId="32" borderId="11" xfId="57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76" fontId="1" fillId="0" borderId="0" xfId="57" applyNumberFormat="1" applyFont="1" applyAlignment="1" applyProtection="1">
      <alignment horizontal="right"/>
      <protection locked="0"/>
    </xf>
    <xf numFmtId="0" fontId="1" fillId="32" borderId="11" xfId="0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76" fontId="2" fillId="32" borderId="11" xfId="0" applyNumberFormat="1" applyFont="1" applyFill="1" applyBorder="1" applyAlignment="1" applyProtection="1">
      <alignment vertical="top"/>
      <protection locked="0"/>
    </xf>
    <xf numFmtId="9" fontId="1" fillId="0" borderId="0" xfId="43" applyNumberFormat="1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76" fontId="1" fillId="33" borderId="0" xfId="57" applyNumberFormat="1" applyFont="1" applyFill="1" applyBorder="1" applyAlignment="1" applyProtection="1">
      <alignment horizontal="center"/>
      <protection locked="0"/>
    </xf>
    <xf numFmtId="176" fontId="1" fillId="33" borderId="0" xfId="57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wrapText="1"/>
      <protection/>
    </xf>
    <xf numFmtId="179" fontId="1" fillId="0" borderId="0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5"/>
  <sheetViews>
    <sheetView tabSelected="1" zoomScalePageLayoutView="0" workbookViewId="0" topLeftCell="A1">
      <selection activeCell="N10" sqref="N10"/>
    </sheetView>
  </sheetViews>
  <sheetFormatPr defaultColWidth="9.625" defaultRowHeight="12.75"/>
  <cols>
    <col min="1" max="2" width="9.625" style="4" customWidth="1"/>
    <col min="3" max="4" width="9.625" style="1" customWidth="1"/>
    <col min="5" max="6" width="9.625" style="3" customWidth="1"/>
    <col min="7" max="7" width="6.75390625" style="5" customWidth="1"/>
    <col min="8" max="8" width="3.875" style="5" customWidth="1"/>
    <col min="9" max="9" width="16.875" style="10" customWidth="1"/>
    <col min="10" max="16384" width="9.625" style="2" customWidth="1"/>
  </cols>
  <sheetData>
    <row r="5" spans="2:9" ht="35.25" customHeight="1">
      <c r="B5" s="62" t="s">
        <v>65</v>
      </c>
      <c r="C5" s="62"/>
      <c r="D5" s="62"/>
      <c r="E5" s="62"/>
      <c r="F5" s="62"/>
      <c r="G5" s="62"/>
      <c r="H5" s="62"/>
      <c r="I5" s="62"/>
    </row>
    <row r="8" spans="2:9" ht="23.25" customHeight="1">
      <c r="B8" s="62" t="s">
        <v>28</v>
      </c>
      <c r="C8" s="62"/>
      <c r="D8" s="62"/>
      <c r="E8" s="62"/>
      <c r="F8" s="62"/>
      <c r="G8" s="62"/>
      <c r="H8" s="62"/>
      <c r="I8" s="62"/>
    </row>
    <row r="10" spans="1:9" s="13" customFormat="1" ht="18">
      <c r="A10" s="12"/>
      <c r="B10" s="65" t="s">
        <v>66</v>
      </c>
      <c r="C10" s="65"/>
      <c r="D10" s="65"/>
      <c r="E10" s="65"/>
      <c r="F10" s="65"/>
      <c r="G10" s="65"/>
      <c r="H10" s="65"/>
      <c r="I10" s="65"/>
    </row>
    <row r="12" spans="1:9" s="17" customFormat="1" ht="18">
      <c r="A12" s="14"/>
      <c r="B12" s="63" t="s">
        <v>30</v>
      </c>
      <c r="C12" s="63"/>
      <c r="D12" s="63"/>
      <c r="E12" s="63"/>
      <c r="F12" s="15"/>
      <c r="G12" s="64">
        <f>'Gradbena dela'!F34</f>
        <v>0</v>
      </c>
      <c r="H12" s="64"/>
      <c r="I12" s="64"/>
    </row>
    <row r="13" spans="1:9" s="17" customFormat="1" ht="18">
      <c r="A13" s="14"/>
      <c r="B13" s="63" t="s">
        <v>31</v>
      </c>
      <c r="C13" s="63"/>
      <c r="D13" s="63"/>
      <c r="E13" s="63"/>
      <c r="F13" s="15"/>
      <c r="G13" s="64">
        <f>'Betonska dela'!F9</f>
        <v>0</v>
      </c>
      <c r="H13" s="64"/>
      <c r="I13" s="64"/>
    </row>
    <row r="14" spans="1:9" s="17" customFormat="1" ht="18">
      <c r="A14" s="14"/>
      <c r="B14" s="63" t="s">
        <v>64</v>
      </c>
      <c r="C14" s="63"/>
      <c r="D14" s="63"/>
      <c r="E14" s="63"/>
      <c r="F14" s="15"/>
      <c r="G14" s="64">
        <f>'Priključni vodovod'!F45</f>
        <v>0</v>
      </c>
      <c r="H14" s="64"/>
      <c r="I14" s="64"/>
    </row>
    <row r="15" spans="1:9" s="17" customFormat="1" ht="18" customHeight="1">
      <c r="A15" s="14"/>
      <c r="B15" s="66" t="s">
        <v>70</v>
      </c>
      <c r="C15" s="66"/>
      <c r="D15" s="66"/>
      <c r="E15" s="66"/>
      <c r="F15" s="66"/>
      <c r="G15" s="64">
        <f>'P. in Z. dela'!F23</f>
        <v>0</v>
      </c>
      <c r="H15" s="64"/>
      <c r="I15" s="64"/>
    </row>
    <row r="16" spans="1:9" s="17" customFormat="1" ht="18">
      <c r="A16" s="14"/>
      <c r="B16" s="18"/>
      <c r="C16" s="19"/>
      <c r="D16" s="19"/>
      <c r="E16" s="20"/>
      <c r="F16" s="15"/>
      <c r="G16" s="16"/>
      <c r="H16" s="16"/>
      <c r="I16" s="16"/>
    </row>
    <row r="17" spans="1:9" s="17" customFormat="1" ht="18">
      <c r="A17" s="14"/>
      <c r="B17" s="21" t="s">
        <v>29</v>
      </c>
      <c r="C17" s="22"/>
      <c r="D17" s="22"/>
      <c r="E17" s="23"/>
      <c r="F17" s="24"/>
      <c r="G17" s="24"/>
      <c r="H17" s="24"/>
      <c r="I17" s="25">
        <f>SUM(G12:I16)</f>
        <v>0</v>
      </c>
    </row>
    <row r="18" spans="1:9" s="17" customFormat="1" ht="18">
      <c r="A18" s="14"/>
      <c r="B18" s="18"/>
      <c r="C18" s="26"/>
      <c r="D18" s="26"/>
      <c r="E18" s="27"/>
      <c r="F18" s="16"/>
      <c r="G18" s="16"/>
      <c r="H18" s="16"/>
      <c r="I18" s="28"/>
    </row>
    <row r="19" spans="1:9" s="17" customFormat="1" ht="18">
      <c r="A19" s="14"/>
      <c r="B19" s="14" t="s">
        <v>32</v>
      </c>
      <c r="C19" s="19"/>
      <c r="D19" s="19"/>
      <c r="E19" s="20"/>
      <c r="F19" s="15"/>
      <c r="G19" s="59">
        <f>I17</f>
        <v>0</v>
      </c>
      <c r="H19" s="59"/>
      <c r="I19" s="59"/>
    </row>
    <row r="20" spans="1:9" s="17" customFormat="1" ht="18">
      <c r="A20" s="14"/>
      <c r="B20" s="14" t="s">
        <v>50</v>
      </c>
      <c r="C20" s="19"/>
      <c r="D20" s="19"/>
      <c r="E20" s="20"/>
      <c r="F20" s="15"/>
      <c r="G20" s="60">
        <f>G19*0.22</f>
        <v>0</v>
      </c>
      <c r="H20" s="60"/>
      <c r="I20" s="60"/>
    </row>
    <row r="21" spans="1:9" s="17" customFormat="1" ht="18">
      <c r="A21" s="14"/>
      <c r="B21" s="18"/>
      <c r="C21" s="26"/>
      <c r="D21" s="26"/>
      <c r="E21" s="27"/>
      <c r="F21" s="16"/>
      <c r="G21" s="16"/>
      <c r="H21" s="16"/>
      <c r="I21" s="28"/>
    </row>
    <row r="22" spans="1:9" s="17" customFormat="1" ht="18">
      <c r="A22" s="14"/>
      <c r="B22" s="21" t="s">
        <v>33</v>
      </c>
      <c r="C22" s="22"/>
      <c r="D22" s="22"/>
      <c r="E22" s="23"/>
      <c r="F22" s="24"/>
      <c r="G22" s="61">
        <f>G19+G20</f>
        <v>0</v>
      </c>
      <c r="H22" s="61"/>
      <c r="I22" s="61"/>
    </row>
    <row r="23" spans="2:9" ht="15.75">
      <c r="B23" s="6"/>
      <c r="C23" s="9"/>
      <c r="D23" s="9"/>
      <c r="E23" s="8"/>
      <c r="F23" s="8"/>
      <c r="G23" s="7"/>
      <c r="H23" s="7"/>
      <c r="I23" s="11"/>
    </row>
    <row r="24" spans="2:9" ht="15.75">
      <c r="B24" s="6"/>
      <c r="C24" s="9"/>
      <c r="D24" s="9"/>
      <c r="E24" s="8"/>
      <c r="F24" s="8"/>
      <c r="G24" s="7"/>
      <c r="H24" s="7"/>
      <c r="I24" s="11"/>
    </row>
    <row r="25" spans="2:9" ht="15.75">
      <c r="B25" s="6"/>
      <c r="C25" s="9"/>
      <c r="D25" s="9"/>
      <c r="E25" s="8"/>
      <c r="F25" s="8"/>
      <c r="G25" s="7"/>
      <c r="H25" s="7"/>
      <c r="I25" s="11"/>
    </row>
  </sheetData>
  <sheetProtection/>
  <mergeCells count="14">
    <mergeCell ref="B14:E14"/>
    <mergeCell ref="G14:I14"/>
    <mergeCell ref="B15:F15"/>
    <mergeCell ref="G15:I15"/>
    <mergeCell ref="G19:I19"/>
    <mergeCell ref="G20:I20"/>
    <mergeCell ref="G22:I22"/>
    <mergeCell ref="B5:I5"/>
    <mergeCell ref="B12:E12"/>
    <mergeCell ref="G12:I12"/>
    <mergeCell ref="B13:E13"/>
    <mergeCell ref="G13:I13"/>
    <mergeCell ref="B8:I8"/>
    <mergeCell ref="B10:I10"/>
  </mergeCells>
  <printOptions/>
  <pageMargins left="0.7480314960629921" right="0.7480314960629921" top="0.984251968503937" bottom="0.984251968503937" header="0" footer="0"/>
  <pageSetup fitToHeight="1" fitToWidth="1" horizontalDpi="1200" verticalDpi="1200" orientation="portrait" paperSize="9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3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00390625" style="43" customWidth="1"/>
    <col min="2" max="2" width="46.00390625" style="38" bestFit="1" customWidth="1"/>
    <col min="3" max="3" width="4.375" style="39" bestFit="1" customWidth="1"/>
    <col min="4" max="4" width="7.625" style="40" customWidth="1"/>
    <col min="5" max="5" width="11.00390625" style="41" customWidth="1"/>
    <col min="6" max="6" width="12.00390625" style="41" customWidth="1"/>
    <col min="7" max="7" width="9.125" style="44" customWidth="1"/>
    <col min="8" max="16384" width="9.125" style="36" customWidth="1"/>
  </cols>
  <sheetData>
    <row r="1" spans="1:171" ht="15.75" thickBot="1">
      <c r="A1" s="29" t="s">
        <v>9</v>
      </c>
      <c r="B1" s="30" t="s">
        <v>10</v>
      </c>
      <c r="C1" s="31"/>
      <c r="D1" s="32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</row>
    <row r="2" spans="1:171" ht="14.25">
      <c r="A2" s="37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</row>
    <row r="3" spans="1:171" ht="14.25">
      <c r="A3" s="49" t="s">
        <v>0</v>
      </c>
      <c r="B3" s="50" t="s">
        <v>11</v>
      </c>
      <c r="C3" s="51"/>
      <c r="D3" s="52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</row>
    <row r="4" spans="1:171" ht="14.25">
      <c r="A4" s="49"/>
      <c r="B4" s="50"/>
      <c r="C4" s="53" t="s">
        <v>12</v>
      </c>
      <c r="D4" s="54">
        <v>222</v>
      </c>
      <c r="E4" s="41">
        <v>0</v>
      </c>
      <c r="F4" s="41">
        <f>E4*D4</f>
        <v>0</v>
      </c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</row>
    <row r="5" spans="1:171" ht="14.25">
      <c r="A5" s="49"/>
      <c r="B5" s="50"/>
      <c r="C5" s="53"/>
      <c r="D5" s="54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</row>
    <row r="6" spans="1:171" ht="42.75">
      <c r="A6" s="49" t="s">
        <v>1</v>
      </c>
      <c r="B6" s="50" t="s">
        <v>39</v>
      </c>
      <c r="C6" s="55" t="s">
        <v>12</v>
      </c>
      <c r="D6" s="52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</row>
    <row r="7" spans="1:171" ht="14.25">
      <c r="A7" s="49"/>
      <c r="B7" s="50" t="s">
        <v>46</v>
      </c>
      <c r="C7" s="52" t="s">
        <v>5</v>
      </c>
      <c r="D7" s="52">
        <f>D4*1.397</f>
        <v>310.134</v>
      </c>
      <c r="E7" s="41">
        <v>0</v>
      </c>
      <c r="F7" s="41">
        <f>E7*D7</f>
        <v>0</v>
      </c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</row>
    <row r="8" spans="1:171" ht="14.25">
      <c r="A8" s="49"/>
      <c r="B8" s="50"/>
      <c r="C8" s="51"/>
      <c r="D8" s="52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</row>
    <row r="9" spans="1:171" ht="42.75">
      <c r="A9" s="49" t="s">
        <v>2</v>
      </c>
      <c r="B9" s="50" t="s">
        <v>34</v>
      </c>
      <c r="C9" s="55" t="s">
        <v>18</v>
      </c>
      <c r="D9" s="52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</row>
    <row r="10" spans="1:171" ht="14.25">
      <c r="A10" s="49"/>
      <c r="B10" s="50" t="s">
        <v>16</v>
      </c>
      <c r="C10" s="52" t="s">
        <v>5</v>
      </c>
      <c r="D10" s="52">
        <v>10</v>
      </c>
      <c r="E10" s="41">
        <v>0</v>
      </c>
      <c r="F10" s="41">
        <f>E10*D10</f>
        <v>0</v>
      </c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</row>
    <row r="11" spans="1:171" ht="14.25">
      <c r="A11" s="49"/>
      <c r="B11" s="50" t="s">
        <v>17</v>
      </c>
      <c r="C11" s="52" t="s">
        <v>5</v>
      </c>
      <c r="D11" s="52">
        <v>10</v>
      </c>
      <c r="E11" s="41">
        <v>0</v>
      </c>
      <c r="F11" s="41">
        <f>E11*D11</f>
        <v>0</v>
      </c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</row>
    <row r="12" spans="1:171" ht="14.25">
      <c r="A12" s="49"/>
      <c r="B12" s="50"/>
      <c r="C12" s="51"/>
      <c r="D12" s="52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</row>
    <row r="13" spans="1:171" ht="14.25">
      <c r="A13" s="49" t="s">
        <v>3</v>
      </c>
      <c r="B13" s="50" t="s">
        <v>13</v>
      </c>
      <c r="C13" s="55" t="s">
        <v>12</v>
      </c>
      <c r="D13" s="52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</row>
    <row r="14" spans="1:171" ht="14.25">
      <c r="A14" s="49"/>
      <c r="B14" s="50" t="s">
        <v>46</v>
      </c>
      <c r="C14" s="52" t="s">
        <v>14</v>
      </c>
      <c r="D14" s="52">
        <f>D4*0.7</f>
        <v>155.39999999999998</v>
      </c>
      <c r="E14" s="41">
        <v>0</v>
      </c>
      <c r="F14" s="41">
        <f>E14*D14</f>
        <v>0</v>
      </c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</row>
    <row r="15" spans="1:171" ht="14.25">
      <c r="A15" s="49"/>
      <c r="B15" s="50"/>
      <c r="C15" s="51"/>
      <c r="D15" s="52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</row>
    <row r="16" spans="1:171" ht="42.75">
      <c r="A16" s="49" t="s">
        <v>4</v>
      </c>
      <c r="B16" s="50" t="s">
        <v>36</v>
      </c>
      <c r="C16" s="55" t="s">
        <v>12</v>
      </c>
      <c r="D16" s="52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</row>
    <row r="17" spans="1:171" ht="14.25">
      <c r="A17" s="49"/>
      <c r="B17" s="50" t="s">
        <v>46</v>
      </c>
      <c r="C17" s="52" t="s">
        <v>5</v>
      </c>
      <c r="D17" s="52">
        <f>D4*0.112</f>
        <v>24.864</v>
      </c>
      <c r="E17" s="41">
        <v>0</v>
      </c>
      <c r="F17" s="41">
        <f>E17*D17</f>
        <v>0</v>
      </c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</row>
    <row r="18" spans="1:171" ht="14.25">
      <c r="A18" s="49"/>
      <c r="B18" s="50"/>
      <c r="C18" s="51"/>
      <c r="D18" s="52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</row>
    <row r="19" spans="1:171" ht="57">
      <c r="A19" s="49" t="s">
        <v>6</v>
      </c>
      <c r="B19" s="50" t="s">
        <v>37</v>
      </c>
      <c r="C19" s="55" t="s">
        <v>12</v>
      </c>
      <c r="D19" s="52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</row>
    <row r="20" spans="1:171" ht="14.25">
      <c r="A20" s="49"/>
      <c r="B20" s="50" t="s">
        <v>46</v>
      </c>
      <c r="C20" s="52" t="s">
        <v>5</v>
      </c>
      <c r="D20" s="52">
        <f>D4*0.372</f>
        <v>82.584</v>
      </c>
      <c r="E20" s="41">
        <v>0</v>
      </c>
      <c r="F20" s="41">
        <f>E20*D20</f>
        <v>0</v>
      </c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</row>
    <row r="21" spans="1:171" ht="14.25">
      <c r="A21" s="49"/>
      <c r="B21" s="50"/>
      <c r="C21" s="51"/>
      <c r="D21" s="52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</row>
    <row r="22" spans="1:171" ht="29.25" customHeight="1">
      <c r="A22" s="49" t="s">
        <v>7</v>
      </c>
      <c r="B22" s="50" t="s">
        <v>15</v>
      </c>
      <c r="C22" s="55" t="s">
        <v>12</v>
      </c>
      <c r="D22" s="52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</row>
    <row r="23" spans="1:171" ht="14.25">
      <c r="A23" s="49"/>
      <c r="B23" s="50" t="s">
        <v>46</v>
      </c>
      <c r="C23" s="52" t="s">
        <v>5</v>
      </c>
      <c r="D23" s="52">
        <f>D4*0.904</f>
        <v>200.68800000000002</v>
      </c>
      <c r="E23" s="42">
        <v>0</v>
      </c>
      <c r="F23" s="41">
        <f>E23*D23</f>
        <v>0</v>
      </c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</row>
    <row r="24" spans="1:171" ht="14.25">
      <c r="A24" s="49"/>
      <c r="B24" s="50"/>
      <c r="C24" s="51"/>
      <c r="D24" s="52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</row>
    <row r="25" spans="1:171" ht="57">
      <c r="A25" s="49" t="s">
        <v>8</v>
      </c>
      <c r="B25" s="50" t="s">
        <v>38</v>
      </c>
      <c r="C25" s="51"/>
      <c r="D25" s="52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</row>
    <row r="26" spans="1:171" ht="14.25">
      <c r="A26" s="49"/>
      <c r="B26" s="50"/>
      <c r="C26" s="52" t="s">
        <v>5</v>
      </c>
      <c r="D26" s="52">
        <f>D7</f>
        <v>310.134</v>
      </c>
      <c r="E26" s="42">
        <v>0</v>
      </c>
      <c r="F26" s="41">
        <f>E26*D26</f>
        <v>0</v>
      </c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</row>
    <row r="27" spans="1:171" ht="14.25">
      <c r="A27" s="49"/>
      <c r="B27" s="50"/>
      <c r="C27" s="51"/>
      <c r="D27" s="52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</row>
    <row r="28" spans="1:4" ht="57">
      <c r="A28" s="56" t="s">
        <v>20</v>
      </c>
      <c r="B28" s="50" t="s">
        <v>23</v>
      </c>
      <c r="C28" s="51"/>
      <c r="D28" s="52"/>
    </row>
    <row r="29" spans="1:6" ht="14.25">
      <c r="A29" s="56"/>
      <c r="B29" s="50"/>
      <c r="C29" s="51" t="s">
        <v>12</v>
      </c>
      <c r="D29" s="52">
        <f>D4</f>
        <v>222</v>
      </c>
      <c r="E29" s="41">
        <v>0</v>
      </c>
      <c r="F29" s="41">
        <f>E29*D29</f>
        <v>0</v>
      </c>
    </row>
    <row r="30" spans="1:4" ht="14.25">
      <c r="A30" s="56"/>
      <c r="B30" s="50"/>
      <c r="C30" s="51"/>
      <c r="D30" s="52"/>
    </row>
    <row r="31" spans="1:4" ht="71.25">
      <c r="A31" s="56" t="s">
        <v>21</v>
      </c>
      <c r="B31" s="57" t="s">
        <v>81</v>
      </c>
      <c r="C31" s="51"/>
      <c r="D31" s="52"/>
    </row>
    <row r="32" spans="1:6" ht="14.25">
      <c r="A32" s="56"/>
      <c r="B32" s="50"/>
      <c r="C32" s="51"/>
      <c r="D32" s="58">
        <v>0.1</v>
      </c>
      <c r="F32" s="41">
        <f>SUM(F2:F31)*D32</f>
        <v>0</v>
      </c>
    </row>
    <row r="33" spans="1:4" ht="14.25">
      <c r="A33" s="56"/>
      <c r="B33" s="50"/>
      <c r="C33" s="51"/>
      <c r="D33" s="52"/>
    </row>
    <row r="34" spans="1:6" ht="15.75" thickBot="1">
      <c r="A34" s="45"/>
      <c r="B34" s="46"/>
      <c r="C34" s="31"/>
      <c r="D34" s="32"/>
      <c r="E34" s="47"/>
      <c r="F34" s="48">
        <f>SUM(F2:F33)</f>
        <v>0</v>
      </c>
    </row>
  </sheetData>
  <sheetProtection password="C9B3" sheet="1"/>
  <printOptions/>
  <pageMargins left="0.6692913385826772" right="0.7480314960629921" top="0.31496062992125984" bottom="0.5905511811023623" header="0" footer="0"/>
  <pageSetup fitToHeight="2" fitToWidth="1" horizontalDpi="1200" verticalDpi="1200" orientation="portrait" paperSize="9" r:id="rId1"/>
  <headerFooter alignWithMargins="0"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9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73" customWidth="1"/>
    <col min="2" max="2" width="46.125" style="38" customWidth="1"/>
    <col min="3" max="3" width="4.25390625" style="70" bestFit="1" customWidth="1"/>
    <col min="4" max="4" width="4.375" style="70" bestFit="1" customWidth="1"/>
    <col min="5" max="5" width="12.25390625" style="41" customWidth="1"/>
    <col min="6" max="6" width="12.25390625" style="71" customWidth="1"/>
    <col min="7" max="7" width="9.125" style="44" customWidth="1"/>
    <col min="8" max="16384" width="9.125" style="36" customWidth="1"/>
  </cols>
  <sheetData>
    <row r="1" spans="1:171" ht="15.75" thickBot="1">
      <c r="A1" s="30" t="s">
        <v>24</v>
      </c>
      <c r="B1" s="30" t="s">
        <v>41</v>
      </c>
      <c r="C1" s="68"/>
      <c r="D1" s="68"/>
      <c r="E1" s="33"/>
      <c r="F1" s="69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</row>
    <row r="2" spans="1:171" ht="14.25">
      <c r="A2" s="38"/>
      <c r="B2" s="50"/>
      <c r="C2" s="74"/>
      <c r="D2" s="7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</row>
    <row r="3" spans="1:171" ht="99.75">
      <c r="A3" s="38" t="s">
        <v>0</v>
      </c>
      <c r="B3" s="50" t="s">
        <v>40</v>
      </c>
      <c r="C3" s="74"/>
      <c r="D3" s="74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</row>
    <row r="4" spans="1:171" ht="14.25">
      <c r="A4" s="38"/>
      <c r="B4" s="50" t="s">
        <v>62</v>
      </c>
      <c r="C4" s="74" t="s">
        <v>18</v>
      </c>
      <c r="D4" s="74">
        <v>1</v>
      </c>
      <c r="E4" s="41">
        <v>0</v>
      </c>
      <c r="F4" s="71">
        <f>E4*D4</f>
        <v>0</v>
      </c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</row>
    <row r="5" spans="1:171" ht="14.25">
      <c r="A5" s="38"/>
      <c r="B5" s="50"/>
      <c r="C5" s="74"/>
      <c r="D5" s="74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</row>
    <row r="6" spans="1:171" ht="71.25">
      <c r="A6" s="38" t="s">
        <v>1</v>
      </c>
      <c r="B6" s="57" t="s">
        <v>82</v>
      </c>
      <c r="C6" s="75"/>
      <c r="D6" s="75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</row>
    <row r="7" spans="1:171" ht="14.25">
      <c r="A7" s="38"/>
      <c r="B7" s="50"/>
      <c r="C7" s="75"/>
      <c r="D7" s="75" t="s">
        <v>47</v>
      </c>
      <c r="F7" s="71">
        <f>SUM(F3:F6)*D7</f>
        <v>0</v>
      </c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</row>
    <row r="8" spans="2:4" ht="14.25">
      <c r="B8" s="50"/>
      <c r="C8" s="74"/>
      <c r="D8" s="74"/>
    </row>
    <row r="9" spans="1:6" ht="15.75" thickBot="1">
      <c r="A9" s="72"/>
      <c r="B9" s="46"/>
      <c r="C9" s="68"/>
      <c r="D9" s="68"/>
      <c r="E9" s="47"/>
      <c r="F9" s="47">
        <f>SUM(F2:F8)</f>
        <v>0</v>
      </c>
    </row>
  </sheetData>
  <sheetProtection password="C9B3" sheet="1"/>
  <printOptions/>
  <pageMargins left="0.8267716535433072" right="0.7480314960629921" top="0.984251968503937" bottom="0.984251968503937" header="0" footer="0"/>
  <pageSetup fitToHeight="1" fitToWidth="1" horizontalDpi="1200" verticalDpi="1200" orientation="portrait" paperSize="9" r:id="rId1"/>
  <headerFooter alignWithMargins="0"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4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.875" style="73" bestFit="1" customWidth="1"/>
    <col min="2" max="2" width="56.00390625" style="38" customWidth="1"/>
    <col min="3" max="3" width="4.25390625" style="70" bestFit="1" customWidth="1"/>
    <col min="4" max="4" width="5.625" style="70" bestFit="1" customWidth="1"/>
    <col min="5" max="5" width="10.75390625" style="41" bestFit="1" customWidth="1"/>
    <col min="6" max="6" width="12.25390625" style="41" customWidth="1"/>
    <col min="7" max="7" width="9.125" style="44" customWidth="1"/>
    <col min="8" max="16384" width="9.125" style="36" customWidth="1"/>
  </cols>
  <sheetData>
    <row r="1" spans="1:171" ht="15.75" thickBot="1">
      <c r="A1" s="30" t="s">
        <v>63</v>
      </c>
      <c r="B1" s="76" t="s">
        <v>52</v>
      </c>
      <c r="C1" s="68"/>
      <c r="D1" s="68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</row>
    <row r="2" spans="1:171" ht="14.25">
      <c r="A2" s="50"/>
      <c r="B2" s="50"/>
      <c r="C2" s="74"/>
      <c r="D2" s="7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</row>
    <row r="3" spans="1:171" ht="28.5">
      <c r="A3" s="50" t="s">
        <v>0</v>
      </c>
      <c r="B3" s="50" t="s">
        <v>48</v>
      </c>
      <c r="C3" s="74"/>
      <c r="D3" s="74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</row>
    <row r="4" spans="1:171" ht="14.25">
      <c r="A4" s="50"/>
      <c r="B4" s="50" t="s">
        <v>51</v>
      </c>
      <c r="C4" s="74" t="s">
        <v>12</v>
      </c>
      <c r="D4" s="74">
        <v>222</v>
      </c>
      <c r="E4" s="41">
        <v>0</v>
      </c>
      <c r="F4" s="41">
        <f>E4*D4</f>
        <v>0</v>
      </c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</row>
    <row r="5" spans="1:171" ht="14.25">
      <c r="A5" s="50"/>
      <c r="B5" s="50"/>
      <c r="C5" s="74"/>
      <c r="D5" s="74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</row>
    <row r="6" spans="1:171" ht="28.5">
      <c r="A6" s="50" t="s">
        <v>1</v>
      </c>
      <c r="B6" s="50" t="s">
        <v>44</v>
      </c>
      <c r="C6" s="74"/>
      <c r="D6" s="74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</row>
    <row r="7" spans="1:171" ht="14.25">
      <c r="A7" s="50"/>
      <c r="B7" s="50" t="s">
        <v>51</v>
      </c>
      <c r="C7" s="74" t="s">
        <v>18</v>
      </c>
      <c r="D7" s="74">
        <v>1</v>
      </c>
      <c r="E7" s="41">
        <v>0</v>
      </c>
      <c r="F7" s="41">
        <f>E7*D7</f>
        <v>0</v>
      </c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</row>
    <row r="8" spans="1:171" ht="14.25">
      <c r="A8" s="50"/>
      <c r="B8" s="50" t="s">
        <v>25</v>
      </c>
      <c r="C8" s="74" t="s">
        <v>18</v>
      </c>
      <c r="D8" s="74">
        <v>1</v>
      </c>
      <c r="E8" s="41">
        <v>0</v>
      </c>
      <c r="F8" s="41">
        <f>E8*D8</f>
        <v>0</v>
      </c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</row>
    <row r="9" spans="1:171" ht="14.25">
      <c r="A9" s="50"/>
      <c r="B9" s="50" t="s">
        <v>45</v>
      </c>
      <c r="C9" s="74" t="s">
        <v>18</v>
      </c>
      <c r="D9" s="74">
        <v>1</v>
      </c>
      <c r="E9" s="41">
        <v>0</v>
      </c>
      <c r="F9" s="41">
        <f>E9*D9</f>
        <v>0</v>
      </c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</row>
    <row r="10" spans="1:171" ht="14.25">
      <c r="A10" s="50"/>
      <c r="B10" s="50"/>
      <c r="C10" s="74"/>
      <c r="D10" s="74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</row>
    <row r="11" spans="1:171" ht="28.5">
      <c r="A11" s="50" t="s">
        <v>2</v>
      </c>
      <c r="B11" s="50" t="s">
        <v>35</v>
      </c>
      <c r="C11" s="74"/>
      <c r="D11" s="74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</row>
    <row r="12" spans="1:171" ht="14.25">
      <c r="A12" s="50"/>
      <c r="B12" s="50" t="s">
        <v>58</v>
      </c>
      <c r="C12" s="74" t="s">
        <v>18</v>
      </c>
      <c r="D12" s="74">
        <v>1</v>
      </c>
      <c r="E12" s="41">
        <v>0</v>
      </c>
      <c r="F12" s="41">
        <f aca="true" t="shared" si="0" ref="F12:F19">E12*D12</f>
        <v>0</v>
      </c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</row>
    <row r="13" spans="1:171" ht="14.25">
      <c r="A13" s="50"/>
      <c r="B13" s="50" t="s">
        <v>67</v>
      </c>
      <c r="C13" s="74" t="s">
        <v>18</v>
      </c>
      <c r="D13" s="74">
        <v>1</v>
      </c>
      <c r="E13" s="41">
        <v>0</v>
      </c>
      <c r="F13" s="41">
        <f t="shared" si="0"/>
        <v>0</v>
      </c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</row>
    <row r="14" spans="1:171" ht="14.25">
      <c r="A14" s="50"/>
      <c r="B14" s="50" t="s">
        <v>68</v>
      </c>
      <c r="C14" s="74" t="s">
        <v>18</v>
      </c>
      <c r="D14" s="74">
        <v>2</v>
      </c>
      <c r="E14" s="41">
        <v>0</v>
      </c>
      <c r="F14" s="41">
        <f t="shared" si="0"/>
        <v>0</v>
      </c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</row>
    <row r="15" spans="1:171" ht="14.25">
      <c r="A15" s="50"/>
      <c r="B15" s="50" t="s">
        <v>57</v>
      </c>
      <c r="C15" s="74" t="s">
        <v>18</v>
      </c>
      <c r="D15" s="74">
        <v>1</v>
      </c>
      <c r="E15" s="41">
        <v>0</v>
      </c>
      <c r="F15" s="41">
        <f t="shared" si="0"/>
        <v>0</v>
      </c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</row>
    <row r="16" spans="1:171" ht="14.25">
      <c r="A16" s="50"/>
      <c r="B16" s="50" t="s">
        <v>53</v>
      </c>
      <c r="C16" s="74" t="s">
        <v>18</v>
      </c>
      <c r="D16" s="74">
        <v>1</v>
      </c>
      <c r="E16" s="41">
        <v>0</v>
      </c>
      <c r="F16" s="41">
        <f t="shared" si="0"/>
        <v>0</v>
      </c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</row>
    <row r="17" spans="1:171" ht="14.25">
      <c r="A17" s="50"/>
      <c r="B17" s="50" t="s">
        <v>54</v>
      </c>
      <c r="C17" s="74" t="s">
        <v>18</v>
      </c>
      <c r="D17" s="74">
        <v>1</v>
      </c>
      <c r="E17" s="41">
        <v>0</v>
      </c>
      <c r="F17" s="41">
        <f t="shared" si="0"/>
        <v>0</v>
      </c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</row>
    <row r="18" spans="1:171" ht="14.25">
      <c r="A18" s="50"/>
      <c r="B18" s="50" t="s">
        <v>55</v>
      </c>
      <c r="C18" s="74" t="s">
        <v>18</v>
      </c>
      <c r="D18" s="74">
        <v>1</v>
      </c>
      <c r="E18" s="41">
        <v>0</v>
      </c>
      <c r="F18" s="41">
        <f t="shared" si="0"/>
        <v>0</v>
      </c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</row>
    <row r="19" spans="1:171" ht="14.25">
      <c r="A19" s="50"/>
      <c r="B19" s="50" t="s">
        <v>56</v>
      </c>
      <c r="C19" s="74" t="s">
        <v>18</v>
      </c>
      <c r="D19" s="74">
        <v>1</v>
      </c>
      <c r="E19" s="41">
        <v>0</v>
      </c>
      <c r="F19" s="41">
        <f t="shared" si="0"/>
        <v>0</v>
      </c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</row>
    <row r="20" spans="1:171" ht="14.25">
      <c r="A20" s="50"/>
      <c r="B20" s="50"/>
      <c r="C20" s="74"/>
      <c r="D20" s="74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</row>
    <row r="21" spans="1:171" ht="42.75">
      <c r="A21" s="50" t="s">
        <v>3</v>
      </c>
      <c r="B21" s="50" t="s">
        <v>59</v>
      </c>
      <c r="C21" s="74"/>
      <c r="D21" s="7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</row>
    <row r="22" spans="1:171" ht="14.25">
      <c r="A22" s="50"/>
      <c r="B22" s="50" t="s">
        <v>69</v>
      </c>
      <c r="C22" s="74" t="s">
        <v>18</v>
      </c>
      <c r="D22" s="74">
        <v>1</v>
      </c>
      <c r="E22" s="41">
        <v>0</v>
      </c>
      <c r="F22" s="41">
        <f>E22*D22</f>
        <v>0</v>
      </c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</row>
    <row r="23" spans="1:171" ht="14.25">
      <c r="A23" s="50"/>
      <c r="B23" s="50"/>
      <c r="C23" s="74"/>
      <c r="D23" s="74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</row>
    <row r="24" spans="1:171" ht="28.5">
      <c r="A24" s="50" t="s">
        <v>4</v>
      </c>
      <c r="B24" s="50" t="s">
        <v>60</v>
      </c>
      <c r="C24" s="74"/>
      <c r="D24" s="74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</row>
    <row r="25" spans="1:171" ht="14.25">
      <c r="A25" s="50"/>
      <c r="B25" s="50" t="s">
        <v>25</v>
      </c>
      <c r="C25" s="74" t="s">
        <v>18</v>
      </c>
      <c r="D25" s="74">
        <v>1</v>
      </c>
      <c r="E25" s="41">
        <v>0</v>
      </c>
      <c r="F25" s="41">
        <f>E25*D25</f>
        <v>0</v>
      </c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</row>
    <row r="26" spans="1:171" ht="14.25">
      <c r="A26" s="50"/>
      <c r="B26" s="50"/>
      <c r="C26" s="74"/>
      <c r="D26" s="74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</row>
    <row r="27" spans="1:171" ht="28.5">
      <c r="A27" s="50" t="s">
        <v>6</v>
      </c>
      <c r="B27" s="50" t="s">
        <v>26</v>
      </c>
      <c r="C27" s="74"/>
      <c r="D27" s="74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</row>
    <row r="28" spans="1:171" ht="14.25">
      <c r="A28" s="50"/>
      <c r="B28" s="50" t="s">
        <v>42</v>
      </c>
      <c r="C28" s="74" t="s">
        <v>18</v>
      </c>
      <c r="D28" s="74">
        <v>1</v>
      </c>
      <c r="E28" s="41">
        <v>0</v>
      </c>
      <c r="F28" s="41">
        <f>E28*D28</f>
        <v>0</v>
      </c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</row>
    <row r="29" spans="1:171" ht="14.25">
      <c r="A29" s="50"/>
      <c r="B29" s="50"/>
      <c r="C29" s="74"/>
      <c r="D29" s="7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</row>
    <row r="30" spans="1:171" ht="28.5">
      <c r="A30" s="50" t="s">
        <v>7</v>
      </c>
      <c r="B30" s="50" t="s">
        <v>27</v>
      </c>
      <c r="C30" s="74"/>
      <c r="D30" s="74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</row>
    <row r="31" spans="1:171" ht="14.25">
      <c r="A31" s="50"/>
      <c r="B31" s="50"/>
      <c r="C31" s="74" t="s">
        <v>12</v>
      </c>
      <c r="D31" s="74">
        <f>D4</f>
        <v>222</v>
      </c>
      <c r="E31" s="41">
        <v>0</v>
      </c>
      <c r="F31" s="41">
        <f>E31*D31</f>
        <v>0</v>
      </c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</row>
    <row r="32" spans="1:171" ht="14.25">
      <c r="A32" s="50"/>
      <c r="B32" s="50"/>
      <c r="C32" s="74"/>
      <c r="D32" s="7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</row>
    <row r="33" spans="1:171" ht="14.25">
      <c r="A33" s="50" t="s">
        <v>8</v>
      </c>
      <c r="B33" s="50" t="s">
        <v>49</v>
      </c>
      <c r="C33" s="74"/>
      <c r="D33" s="74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</row>
    <row r="34" spans="1:171" ht="14.25">
      <c r="A34" s="50"/>
      <c r="B34" s="50"/>
      <c r="C34" s="74" t="s">
        <v>12</v>
      </c>
      <c r="D34" s="74">
        <f>D31</f>
        <v>222</v>
      </c>
      <c r="E34" s="41">
        <v>0</v>
      </c>
      <c r="F34" s="41">
        <f>E34*D34</f>
        <v>0</v>
      </c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</row>
    <row r="35" spans="1:171" ht="14.25">
      <c r="A35" s="50"/>
      <c r="B35" s="50"/>
      <c r="C35" s="74"/>
      <c r="D35" s="74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</row>
    <row r="36" spans="1:171" ht="14.25">
      <c r="A36" s="50" t="s">
        <v>20</v>
      </c>
      <c r="B36" s="50" t="s">
        <v>43</v>
      </c>
      <c r="C36" s="74"/>
      <c r="D36" s="74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</row>
    <row r="37" spans="1:171" ht="14.25">
      <c r="A37" s="50"/>
      <c r="B37" s="50"/>
      <c r="C37" s="74" t="s">
        <v>19</v>
      </c>
      <c r="D37" s="74">
        <v>1</v>
      </c>
      <c r="E37" s="41">
        <v>0</v>
      </c>
      <c r="F37" s="41">
        <f>E37*D37</f>
        <v>0</v>
      </c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</row>
    <row r="38" spans="1:171" ht="14.25">
      <c r="A38" s="50"/>
      <c r="B38" s="50"/>
      <c r="C38" s="74"/>
      <c r="D38" s="74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</row>
    <row r="39" spans="1:171" ht="14.25">
      <c r="A39" s="50" t="s">
        <v>21</v>
      </c>
      <c r="B39" s="50" t="s">
        <v>61</v>
      </c>
      <c r="C39" s="74"/>
      <c r="D39" s="74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</row>
    <row r="40" spans="1:171" ht="14.25">
      <c r="A40" s="50"/>
      <c r="B40" s="50"/>
      <c r="C40" s="74" t="s">
        <v>19</v>
      </c>
      <c r="D40" s="74">
        <v>1</v>
      </c>
      <c r="E40" s="41">
        <v>0</v>
      </c>
      <c r="F40" s="41">
        <f>E40*D40</f>
        <v>0</v>
      </c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</row>
    <row r="41" spans="1:171" ht="14.25">
      <c r="A41" s="50"/>
      <c r="B41" s="50"/>
      <c r="C41" s="74"/>
      <c r="D41" s="74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</row>
    <row r="42" spans="1:171" ht="57">
      <c r="A42" s="50" t="s">
        <v>22</v>
      </c>
      <c r="B42" s="57" t="s">
        <v>83</v>
      </c>
      <c r="C42" s="75"/>
      <c r="D42" s="75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</row>
    <row r="43" spans="1:171" ht="14.25">
      <c r="A43" s="50"/>
      <c r="B43" s="50"/>
      <c r="C43" s="75"/>
      <c r="D43" s="77">
        <v>0.1</v>
      </c>
      <c r="F43" s="41">
        <f>SUM(F6:F42)*D43</f>
        <v>0</v>
      </c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</row>
    <row r="44" ht="14.25">
      <c r="D44" s="67"/>
    </row>
    <row r="45" spans="1:6" ht="15.75" thickBot="1">
      <c r="A45" s="72"/>
      <c r="B45" s="46"/>
      <c r="C45" s="68"/>
      <c r="D45" s="68"/>
      <c r="E45" s="47"/>
      <c r="F45" s="48">
        <f>SUM(F2:F44)</f>
        <v>0</v>
      </c>
    </row>
  </sheetData>
  <sheetProtection password="C9B3" sheet="1"/>
  <printOptions/>
  <pageMargins left="0.8661417322834646" right="0.7480314960629921" top="0.4330708661417323" bottom="0.4330708661417323" header="0" footer="0"/>
  <pageSetup fitToHeight="2" fitToWidth="1" horizontalDpi="1200" verticalDpi="1200" orientation="portrait" paperSize="9" scale="92" r:id="rId1"/>
  <headerFooter alignWithMargins="0">
    <oddFooter>&amp;CStran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O23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4.00390625" style="73" customWidth="1"/>
    <col min="2" max="2" width="46.125" style="38" customWidth="1"/>
    <col min="3" max="3" width="4.25390625" style="70" bestFit="1" customWidth="1"/>
    <col min="4" max="4" width="7.875" style="70" customWidth="1"/>
    <col min="5" max="5" width="12.25390625" style="41" customWidth="1"/>
    <col min="6" max="6" width="12.25390625" style="71" customWidth="1"/>
    <col min="7" max="7" width="9.125" style="44" customWidth="1"/>
    <col min="8" max="16384" width="9.125" style="36" customWidth="1"/>
  </cols>
  <sheetData>
    <row r="1" spans="1:171" ht="15.75" thickBot="1">
      <c r="A1" s="30" t="s">
        <v>71</v>
      </c>
      <c r="B1" s="30" t="s">
        <v>72</v>
      </c>
      <c r="C1" s="68"/>
      <c r="D1" s="68"/>
      <c r="E1" s="33"/>
      <c r="F1" s="69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</row>
    <row r="2" spans="1:171" s="84" customFormat="1" ht="15">
      <c r="A2" s="78"/>
      <c r="B2" s="78"/>
      <c r="C2" s="79"/>
      <c r="D2" s="79"/>
      <c r="E2" s="80"/>
      <c r="F2" s="81"/>
      <c r="G2" s="8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</row>
    <row r="3" spans="1:171" s="84" customFormat="1" ht="156" customHeight="1">
      <c r="A3" s="78"/>
      <c r="B3" s="85" t="s">
        <v>73</v>
      </c>
      <c r="C3" s="85"/>
      <c r="D3" s="85"/>
      <c r="E3" s="85"/>
      <c r="F3" s="85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</row>
    <row r="4" spans="1:171" ht="14.25">
      <c r="A4" s="38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</row>
    <row r="5" spans="1:171" ht="28.5">
      <c r="A5" s="86">
        <f>1</f>
        <v>1</v>
      </c>
      <c r="B5" s="57" t="s">
        <v>74</v>
      </c>
      <c r="C5" s="74"/>
      <c r="D5" s="74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</row>
    <row r="6" spans="1:171" ht="14.25">
      <c r="A6" s="86"/>
      <c r="B6" s="50"/>
      <c r="C6" s="74" t="s">
        <v>18</v>
      </c>
      <c r="D6" s="74">
        <v>1</v>
      </c>
      <c r="E6" s="41">
        <v>0</v>
      </c>
      <c r="F6" s="71">
        <f>E6*D6</f>
        <v>0</v>
      </c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</row>
    <row r="7" spans="1:171" ht="14.25">
      <c r="A7" s="86"/>
      <c r="B7" s="50"/>
      <c r="C7" s="87"/>
      <c r="D7" s="87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</row>
    <row r="8" spans="1:171" ht="42.75">
      <c r="A8" s="86">
        <f>A5+1</f>
        <v>2</v>
      </c>
      <c r="B8" s="57" t="s">
        <v>78</v>
      </c>
      <c r="C8" s="74"/>
      <c r="D8" s="74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</row>
    <row r="9" spans="1:171" ht="14.25">
      <c r="A9" s="86"/>
      <c r="B9" s="50"/>
      <c r="C9" s="74" t="s">
        <v>75</v>
      </c>
      <c r="D9" s="88">
        <v>0.007</v>
      </c>
      <c r="E9" s="41">
        <v>0</v>
      </c>
      <c r="F9" s="71">
        <f>E9*D9</f>
        <v>0</v>
      </c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</row>
    <row r="10" spans="1:171" ht="14.25">
      <c r="A10" s="86"/>
      <c r="B10" s="50"/>
      <c r="C10" s="74"/>
      <c r="D10" s="74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</row>
    <row r="11" spans="1:171" ht="28.5">
      <c r="A11" s="86">
        <f>A8+1</f>
        <v>3</v>
      </c>
      <c r="B11" s="57" t="s">
        <v>79</v>
      </c>
      <c r="C11" s="74"/>
      <c r="D11" s="74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</row>
    <row r="12" spans="1:171" ht="14.25">
      <c r="A12" s="86"/>
      <c r="B12" s="50"/>
      <c r="C12" s="74" t="s">
        <v>75</v>
      </c>
      <c r="D12" s="88">
        <v>0.011</v>
      </c>
      <c r="E12" s="41">
        <v>0</v>
      </c>
      <c r="F12" s="71">
        <f>E12*D12</f>
        <v>0</v>
      </c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</row>
    <row r="13" spans="1:171" ht="14.25">
      <c r="A13" s="86"/>
      <c r="B13" s="50"/>
      <c r="C13" s="74"/>
      <c r="D13" s="74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</row>
    <row r="14" spans="1:171" ht="44.25" customHeight="1">
      <c r="A14" s="86">
        <f>A11+1</f>
        <v>4</v>
      </c>
      <c r="B14" s="57" t="s">
        <v>80</v>
      </c>
      <c r="C14" s="74"/>
      <c r="D14" s="74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</row>
    <row r="15" spans="1:171" ht="14.25">
      <c r="A15" s="86"/>
      <c r="B15" s="50"/>
      <c r="C15" s="74" t="s">
        <v>75</v>
      </c>
      <c r="D15" s="88">
        <v>0.007</v>
      </c>
      <c r="E15" s="41">
        <v>0</v>
      </c>
      <c r="F15" s="71">
        <f>E15*D15</f>
        <v>0</v>
      </c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</row>
    <row r="16" spans="1:171" ht="14.25">
      <c r="A16" s="86"/>
      <c r="B16" s="50"/>
      <c r="C16" s="74"/>
      <c r="D16" s="74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</row>
    <row r="17" spans="1:171" ht="28.5">
      <c r="A17" s="86">
        <f>A14+1</f>
        <v>5</v>
      </c>
      <c r="B17" s="57" t="s">
        <v>76</v>
      </c>
      <c r="C17" s="74"/>
      <c r="D17" s="74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</row>
    <row r="18" spans="1:171" ht="14.25">
      <c r="A18" s="86"/>
      <c r="B18" s="50"/>
      <c r="C18" s="74" t="s">
        <v>18</v>
      </c>
      <c r="D18" s="74">
        <v>1</v>
      </c>
      <c r="E18" s="41">
        <v>0</v>
      </c>
      <c r="F18" s="71">
        <f>E18*D18</f>
        <v>0</v>
      </c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</row>
    <row r="19" spans="1:171" ht="14.25">
      <c r="A19" s="86"/>
      <c r="B19" s="50"/>
      <c r="C19" s="74"/>
      <c r="D19" s="7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</row>
    <row r="20" spans="1:171" ht="71.25">
      <c r="A20" s="86" t="s">
        <v>4</v>
      </c>
      <c r="B20" s="57" t="s">
        <v>77</v>
      </c>
      <c r="C20" s="75"/>
      <c r="D20" s="75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</row>
    <row r="21" spans="1:171" ht="14.25">
      <c r="A21" s="86"/>
      <c r="B21" s="50"/>
      <c r="C21" s="75"/>
      <c r="D21" s="75" t="s">
        <v>47</v>
      </c>
      <c r="F21" s="71">
        <f>SUM(F5:F20)*D21</f>
        <v>0</v>
      </c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</row>
    <row r="23" spans="1:171" s="44" customFormat="1" ht="15.75" thickBot="1">
      <c r="A23" s="72"/>
      <c r="B23" s="46"/>
      <c r="C23" s="68"/>
      <c r="D23" s="68"/>
      <c r="E23" s="47"/>
      <c r="F23" s="47">
        <f>SUM(F4:F22)</f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</row>
  </sheetData>
  <sheetProtection password="C9B3" sheet="1"/>
  <mergeCells count="1">
    <mergeCell ref="B3:F3"/>
  </mergeCells>
  <printOptions/>
  <pageMargins left="0.8267716535433072" right="0.7480314960629921" top="0.984251968503937" bottom="0.984251968503937" header="0" footer="0"/>
  <pageSetup horizontalDpi="1200" verticalDpi="1200" orientation="portrait" paperSize="9" scale="99" r:id="rId1"/>
  <headerFooter alignWithMargins="0">
    <oddFooter>&amp;CStran &amp;P od &amp;N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Dolenc</dc:creator>
  <cp:keywords/>
  <dc:description/>
  <cp:lastModifiedBy>Mitjab</cp:lastModifiedBy>
  <cp:lastPrinted>2018-05-10T08:31:49Z</cp:lastPrinted>
  <dcterms:created xsi:type="dcterms:W3CDTF">2006-02-21T07:15:05Z</dcterms:created>
  <dcterms:modified xsi:type="dcterms:W3CDTF">2018-05-18T07:23:31Z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1354858a-1cfb-4e16-b54d-fe487a762fe9</vt:lpwstr>
  </property>
</Properties>
</file>