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040" windowHeight="11550" activeTab="0"/>
  </bookViews>
  <sheets>
    <sheet name="Rekapitulacija" sheetId="1" r:id="rId1"/>
    <sheet name="Ceste" sheetId="2" r:id="rId2"/>
    <sheet name="Met Kan" sheetId="3" r:id="rId3"/>
    <sheet name="Fek. Kan" sheetId="4" r:id="rId4"/>
    <sheet name="Vodovod" sheetId="5" r:id="rId5"/>
  </sheets>
  <definedNames/>
  <calcPr fullCalcOnLoad="1"/>
</workbook>
</file>

<file path=xl/sharedStrings.xml><?xml version="1.0" encoding="utf-8"?>
<sst xmlns="http://schemas.openxmlformats.org/spreadsheetml/2006/main" count="471" uniqueCount="164">
  <si>
    <t>NAROČNIK:</t>
  </si>
  <si>
    <t>OBČINA ILIRSKA BISTRICA</t>
  </si>
  <si>
    <t>OBJEKT:</t>
  </si>
  <si>
    <t>KOMUNALNA OPREMA INDUSTRIJSKE</t>
  </si>
  <si>
    <t>CONE V ILIRSKI BISTRICI</t>
  </si>
  <si>
    <t xml:space="preserve"> - ceste, kanalizacija, vodovod</t>
  </si>
  <si>
    <t>Št.proj.:</t>
  </si>
  <si>
    <t>A. CESTE</t>
  </si>
  <si>
    <t>B. METEORNA KANALIZACIJA</t>
  </si>
  <si>
    <t>C. FEKALNA KANALIZACIJA</t>
  </si>
  <si>
    <t>D. VODOVOD</t>
  </si>
  <si>
    <t>=====================================================================</t>
  </si>
  <si>
    <t>SKUPAJ CESTE, KANALIZACIJA, VODOVOD</t>
  </si>
  <si>
    <t>DDV 20%</t>
  </si>
  <si>
    <t>SKUPAJ Z DDV%</t>
  </si>
  <si>
    <t>I. PREDDELA IN RUŠITVENA DELA</t>
  </si>
  <si>
    <t>Zap.št.</t>
  </si>
  <si>
    <t>Opis del</t>
  </si>
  <si>
    <t>Kolicina</t>
  </si>
  <si>
    <t>Enota</t>
  </si>
  <si>
    <t>Cena/enoto</t>
  </si>
  <si>
    <t>Znesek</t>
  </si>
  <si>
    <t>Zakoličba osi ceste z zavarovanjem</t>
  </si>
  <si>
    <t>km</t>
  </si>
  <si>
    <t xml:space="preserve"> </t>
  </si>
  <si>
    <t xml:space="preserve">Naprava gradbenih profilov  z zavarovanjem     </t>
  </si>
  <si>
    <t>kd</t>
  </si>
  <si>
    <t>Zakoličba obstojecih komunalnih naprav</t>
  </si>
  <si>
    <t>ocena</t>
  </si>
  <si>
    <t>Zasek asfalta</t>
  </si>
  <si>
    <t>m1</t>
  </si>
  <si>
    <t>Rezkanje asfalta</t>
  </si>
  <si>
    <t>m2</t>
  </si>
  <si>
    <t>Posek in odstranitev dreves in grmičevja</t>
  </si>
  <si>
    <t>Posek in odstranitev dreves z debli od 15 do 50cm premera ter odstranitev vej</t>
  </si>
  <si>
    <t>Odstranitev mrežne ograje h=2.0 m</t>
  </si>
  <si>
    <t>Odvoz odpadnega materiala na deponijo na oddaljenost do 5 km</t>
  </si>
  <si>
    <t>m3</t>
  </si>
  <si>
    <t>SKUPAJ PREDDELA IN RUŠITVENA DELA</t>
  </si>
  <si>
    <t>II. ZEMELJSKA DELA</t>
  </si>
  <si>
    <t xml:space="preserve">Površinski izkop plodne zemljine (komunalni vodi)             </t>
  </si>
  <si>
    <t>Široki izkop lahke  zemljine (III.ktg.)</t>
  </si>
  <si>
    <t xml:space="preserve">Planum naravnih temeljnih tal </t>
  </si>
  <si>
    <t>Izdelava posteljice v debelini plasti 35 cm iz kamnin</t>
  </si>
  <si>
    <t>Dobava in polaganje geotekstila</t>
  </si>
  <si>
    <t>SKUPAJ ZEMELJSKA DELA</t>
  </si>
  <si>
    <t>III. VOZIŠČNA KONSTRUKCIJA</t>
  </si>
  <si>
    <t>Količina</t>
  </si>
  <si>
    <t>Izdelava nevezane nosilne plasti drobljenca v debelini plasti do 20 cm</t>
  </si>
  <si>
    <t>Izdelava nosilne plasti bituminiziranega drobljenca BD 22s v debelini 8 cm</t>
  </si>
  <si>
    <t>Izdelava obrabnozaporne plasti bitumenskega betona zrnavosti 0/8 mm (BB8ks) iz silikatnih kamnin v debelini 4 cm</t>
  </si>
  <si>
    <t>Izdelava obrabnozaporne plasti bitumenskega betona zrnavosti 0/8 mm (BB8k) iz kamnin v debelini 4 cm</t>
  </si>
  <si>
    <t>Dobava predfabriciranih dvignjenih robnikov iz cementnega betona s prerezom 15/25 cm</t>
  </si>
  <si>
    <t>Dobava predfabriciranih dvignjenih robnikov iz cementnega betona s prerezom 10/20 cm</t>
  </si>
  <si>
    <t>Dodatek za poglobitev dvignjenega robnika</t>
  </si>
  <si>
    <t>Prebrizg asfalta z bitumensko emulzijo</t>
  </si>
  <si>
    <t xml:space="preserve">Izdelava bankine iz gramoza ali naravno zdrobljenega kamnitega materijala, š=0.5 m </t>
  </si>
  <si>
    <t>Čiščenje vseh utrjenih površin po končanih deli</t>
  </si>
  <si>
    <t>SKUPAJ VOZIŠCNA KONSTRUKCIJA</t>
  </si>
  <si>
    <t>IV.GRADBENA IN OBRTNIŠKA DELA</t>
  </si>
  <si>
    <t>Naprava kovinske varovalne ograje, višine 2 m, s potrebnimi končnimi, vogalnimi in vmesnimi stebri, skupaj z zemeljskimi deli, podložnim betonom MB10, AB točkovnimi temelji MB30, opažem temelja</t>
  </si>
  <si>
    <t>Dobava in montaža kovinskih dvokrilnih ograjnih vrat 3/2m, s kljuko in ključavnico ter zaskočnikoma.</t>
  </si>
  <si>
    <t>SKUPAJ ODVODNJAVANJE</t>
  </si>
  <si>
    <t>V.ODVODNJAVANJE</t>
  </si>
  <si>
    <t>Izdelava plitve drenaže iz drenažnih cevi preseka 100 mm, komplet s filterskim zasipom in filcem</t>
  </si>
  <si>
    <t>VI. OPREMA CEST</t>
  </si>
  <si>
    <t>Dobava temelja iz cementnega betona MB 15 do 0.1 m3/temelj</t>
  </si>
  <si>
    <t>Dobava in vgraditev stebrica za prometni znak iz vrocecinkane jeklene cevi preseka 64 mm, dolžina cevi 3600 mm</t>
  </si>
  <si>
    <t>Dobava in pritrditev prometnega znaka STOP iz aluminijaste plocevine, z odsevno folijo 2. vrste, dolžina stranice 600 mm - II-2</t>
  </si>
  <si>
    <t xml:space="preserve">Dobava in pritrditev trikotnega prometnega znaka iz aluminijaste plocevine, z odsevno folijo 1. vrste, dolžina stranice 600 mm - III-3 </t>
  </si>
  <si>
    <t>Izdelava tankoslojne označbe z enokomponentno belo barvo, strojno deb. plasti suhe snovi 250 mikrometrov, perle 250 g/m2, širine 10 cm (V-1, V-1.1, V-2, V-4)</t>
  </si>
  <si>
    <t>Izdelava tankoslojne označbe z enokomponentno belo barvo, strojno deb. plasti suhe snovi 250 mikrometrov, perle 250 g/m2, STOP črta, širine 50 cm (V-9)</t>
  </si>
  <si>
    <t>Izdelava tankoslojne oznacbe z enokomponentno belo barvo, strojno deb. plasti suhe snovi 250 mikrometrov, perle 250 g/m2, prehod za pešce dim. 50/400 cm (V-16)</t>
  </si>
  <si>
    <t>SKUPAJ OPREMA CEST</t>
  </si>
  <si>
    <t>VII. ZAKLJUČNA DELA</t>
  </si>
  <si>
    <t>Projektantski nadzor</t>
  </si>
  <si>
    <t>Geomehanski nadzor</t>
  </si>
  <si>
    <t>Izdelava PID</t>
  </si>
  <si>
    <t>SKUPAJ ZAKLJUCNA DELA</t>
  </si>
  <si>
    <t xml:space="preserve">                                            </t>
  </si>
  <si>
    <t>REKAPITULACIJA</t>
  </si>
  <si>
    <t>l. PREDDELA IN RUŠITVENA DELA</t>
  </si>
  <si>
    <t>ll. ZEMELJSKA DELA</t>
  </si>
  <si>
    <t>lll. VOZIŠČNA KONSTRUKCIJA</t>
  </si>
  <si>
    <t>lV. GRADBENA IN OBRTNIŠKA DELA</t>
  </si>
  <si>
    <t>V. ODVODNJAVANJE</t>
  </si>
  <si>
    <t>VII. ZAKLJUCNA DELA</t>
  </si>
  <si>
    <t>SKUPAJ CESTE</t>
  </si>
  <si>
    <t>NEPREDVIDENA DELA  (10%)</t>
  </si>
  <si>
    <t>======================================================================================</t>
  </si>
  <si>
    <t xml:space="preserve">SKUPAJ </t>
  </si>
  <si>
    <t>SKUPAJ Z DAVKOM</t>
  </si>
  <si>
    <t>Zakoličba meteornih kanalov  z niveliranjem</t>
  </si>
  <si>
    <t>Zakoličba obstoječih komunalnih vodov</t>
  </si>
  <si>
    <t>komp.</t>
  </si>
  <si>
    <t>Šifra</t>
  </si>
  <si>
    <t xml:space="preserve">Izkop za jarke, kanale, revizijske jaške, požiralnike globine do 2.0 m  v zemljini III. ktg </t>
  </si>
  <si>
    <t>Izkop za jarke, kanale, revizijske jaške, požiralnike globine nad 2.0 m  v zemljini III. ktg s podpiranjem</t>
  </si>
  <si>
    <t>Dobava in vgrajevanje gramoznega materiala (8 - 16 mm) za posteljico in zasip nad temenom cevi z rocnim nabijanjem</t>
  </si>
  <si>
    <t>Zasip jarka z ustreznega izkopanega materiala s komprimiranjem v plasteh po 30 cm</t>
  </si>
  <si>
    <t>Planiranje dna kanala ,jarka</t>
  </si>
  <si>
    <t xml:space="preserve">Razplaniranje odvečnega materiala od izkopa </t>
  </si>
  <si>
    <t>III. GRADBENA DELA</t>
  </si>
  <si>
    <t>Izdelava navezave cestnega propusta s kanalom krožnega prereza 600 mm iz cementnega betona</t>
  </si>
  <si>
    <t>Ureditev začasnega vtoka v kanal na priključkih krožnega prereza 250 mm iz parcel</t>
  </si>
  <si>
    <t>SKUPAJ GRADBENA DELA</t>
  </si>
  <si>
    <t xml:space="preserve"> IV. OSTALA DELA</t>
  </si>
  <si>
    <t xml:space="preserve">Dopolnitev katastra kanalizacije </t>
  </si>
  <si>
    <t>SKUPAJ OSTALA DELA</t>
  </si>
  <si>
    <t>R E K A P I T U L A C I J A</t>
  </si>
  <si>
    <t>lll. GRADBENA DELA</t>
  </si>
  <si>
    <t>lV. OSTALA DELA</t>
  </si>
  <si>
    <t>SKUPAJ METEORNA KANALIZACIJA</t>
  </si>
  <si>
    <t>Zakoličba fekalnih kanalov  z niveliranjem</t>
  </si>
  <si>
    <t>Izvedba začasne začepitve vtokov na priključkih iz cevi premera DN 200 mm</t>
  </si>
  <si>
    <t>SKUPAJ FEKALNA KANALIZACIJA</t>
  </si>
  <si>
    <t>Zakoličba vodovoda  z niveliranjem</t>
  </si>
  <si>
    <t xml:space="preserve">Izkop za cevi in jaške do 2.0 m  v zemljini III. ktg </t>
  </si>
  <si>
    <t>Izkop za cevi in jaške nad 2.0 m  v zemljini III. ktg s podpiranjem</t>
  </si>
  <si>
    <t xml:space="preserve">Dobava in montaža vodovodnih cevi iz nodularne litine(NL, K9) komplet s   sidrnim spojnim materialom, tlacnim preizkusom in dezinfekcijo DN=150mm </t>
  </si>
  <si>
    <t>Dobava in montaža vodovodnih cevi iz nodularne litine(NL, K9) komplet s   sidrnim spojnim materialom, tlacnim preizkusom in dezinfekcijo DN=100mm (priključki)</t>
  </si>
  <si>
    <t>Izvedba križanja  vodovodne cevi DN  150mm v zaščitni cevi preseka 300 mm</t>
  </si>
  <si>
    <t>Izdelava vodovodnega jaška notranjih dimenzij 2.00x1.2m, globine cca 1.8 m iz armiranega betona MB30, komplet z armaturo, opažem, pokrovom in vstopno lestvijo</t>
  </si>
  <si>
    <t>Izdelava vodovodnega jaška notranjih dimenzij 1.50x1.00m, globine cca 1.8 m iz armiranega betona MB30, komplet z armaturo, opažem, pokrovom in vstopno lestvijo</t>
  </si>
  <si>
    <t>Dobava in montaža EV zasun DN250</t>
  </si>
  <si>
    <t>Dobava in montaža EV zasun DN150</t>
  </si>
  <si>
    <t>Dobava in montaža zasuna z vgradbeno garnituro (teleskopsko), cestno kapo in betonsko podložko DN 100</t>
  </si>
  <si>
    <t>Dobava in montaža zasuna z vgradbeno garnituro (teleskopsko), cestno kapo in betonsko podložko DN 80</t>
  </si>
  <si>
    <t xml:space="preserve">Dobava in montaža fazonskih komadov </t>
  </si>
  <si>
    <t>kg</t>
  </si>
  <si>
    <t xml:space="preserve">Opomba: Vodovodne cevi iz NL morajo biti ustrezno zunanje zaščitene s PE prevleko. Vodovodni fazonski komadi so predvideni s sidrnim neizvlečljivim spojem. </t>
  </si>
  <si>
    <t>SKUPAJ VODOVOD</t>
  </si>
  <si>
    <t>========================================================================================</t>
  </si>
  <si>
    <t>SKUPAJ</t>
  </si>
  <si>
    <t xml:space="preserve">   POPIS  DEL  (izsek),  PREDIZMERE  in  PREDRAČUN</t>
  </si>
  <si>
    <t xml:space="preserve">               SKUPNA REKAPITULACIJA in PREDRAČUN</t>
  </si>
  <si>
    <t>Izdelava vodotesne kanalizacije PVC DN 200mm (SN8) (prikjučki peskolovov)</t>
  </si>
  <si>
    <t>Izdelava vodotesne kanalizacije iz PVC cevi DN 250mm (SN8) (prikjučki parcel)</t>
  </si>
  <si>
    <t>Izdelava vodotesne kanalizacije iz PVC cevi DN 300mm (SN8)</t>
  </si>
  <si>
    <t>Izdelava vodotesne kanalizacije iz PVC cevi DN 400mm (SN8)</t>
  </si>
  <si>
    <t>Izdelava vodotesne kanalizacije iz PVC cevi DN 600mm (SN8)</t>
  </si>
  <si>
    <t>Izdelava jaška iz PE, krožnega prereza 800mm, komplet z AB temeljem MB20 in AB vencem MB 30 s pokrovom nosilnosti 400 kN, globine do 1,5 m</t>
  </si>
  <si>
    <t>Izdelava jaška iz PE, krožnega prereza 1000mm, komplet z AB temeljem MB20 in AB vencem MB 30 s pokrovom nosilnosti 400 kN, globine 1,5 - 2,0 m</t>
  </si>
  <si>
    <t>Izdelava jaška iz PE, krožnega prereza 1000mm, komplet z AB temeljem MB20 in AB vencem MB 30 s pokrovom nosilnosti 400 kN, globine 2.0 do 2.5 m</t>
  </si>
  <si>
    <t>Izdelava jaška iz PE, krožnega prereza 1000mm, komplet z AB temeljem MB20 in AB vencem MB 30 s pokrovom nosilnosti 400 kN, globine 2.5 do 3.0 m</t>
  </si>
  <si>
    <t>Izdelava prepadnega jaška iz PE, krožnega prereza 1000mm, komplet z AB temeljem MB20 in AB vencem MB 30 s pokrovom nosilnosti 400 kN, globine 2.5 do 3.0 m</t>
  </si>
  <si>
    <t xml:space="preserve">Izdelava peskolova iz PE, krožnega prereza 450mm, globine 1.5 m, z izvedbo vtoka pod robnikom, komplet z AB temeljem MB20, AB vencem MB30 in kanalskim pokrovom nosilnosti 50 kN  </t>
  </si>
  <si>
    <t>Izdelava vodotesne kanalizacije iz PVC cevi DN 200mm (SN8) (priključki)</t>
  </si>
  <si>
    <t>Izdelava vodotesne kanalizacije iz PVC cevi DN 250mm (SN8)</t>
  </si>
  <si>
    <t>Izdelava vodotesne kanalizacije iz PVC cevi DN 800mm (SN8)</t>
  </si>
  <si>
    <t>Izdelava navezave izpusta iz razbremenilnika visokih vod na meteorni odvodni kanal M1.1.</t>
  </si>
  <si>
    <t>Izdelava iztočne glave kanala krožnega prereza 600 mm iz cementnega betona.</t>
  </si>
  <si>
    <t>Izdelava iztočne glave kanala krožnega prereza 800 mm iz cementnega betona.</t>
  </si>
  <si>
    <t>Izdelava jaška iz PE, krožnega prereza 1000mm, komplet z AB temeljem MB20 in AB vencem MB 30 s pokrovom nosilnosti 400 kN, globine od 1,5 m do 2 m.</t>
  </si>
  <si>
    <t>Izdelava jaška iz PE, krožnega prereza 1000mm, komplet z AB temeljem MB20 in AB vencem MB 30 s pokrovom nosilnosti 400 kN, globine od 2,5 m do 3 m.</t>
  </si>
  <si>
    <t xml:space="preserve">Čiščenje in izpiranje kanalizacije, pregled s fotorobotom, videoposnetek </t>
  </si>
  <si>
    <t>kpl</t>
  </si>
  <si>
    <t>Izdelava projekta PID</t>
  </si>
  <si>
    <t xml:space="preserve"> - SKRČENA IZVEDBA I. FAZE</t>
  </si>
  <si>
    <t>APRIL 2011</t>
  </si>
  <si>
    <t>Vgrajevanje nasipov iz ustrezne naravno pridobljene zemljine.</t>
  </si>
  <si>
    <t>Odriv (do 100 m) in utrjevanje z valjanjem že dovoženega materiala v plasteh do 50 cm, na predvideno nasipno območje.</t>
  </si>
  <si>
    <t>Vgrajevanje nasipov iz ustreznega izkopanega materiala.</t>
  </si>
  <si>
    <t xml:space="preserve">Površinski izkop plodne zemljine z odrivom do 500m.  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</si>
</sst>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EUR]"/>
    <numFmt numFmtId="173" formatCode="#,##0.00\ _S_I_T"/>
    <numFmt numFmtId="174" formatCode="#,##0.00\ [$€-1]"/>
  </numFmts>
  <fonts count="75">
    <font>
      <sz val="10"/>
      <name val="Arial"/>
      <family val="0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0"/>
      <name val="Arial CE"/>
      <family val="0"/>
    </font>
    <font>
      <i/>
      <sz val="12"/>
      <name val="Times New Roman CE"/>
      <family val="1"/>
    </font>
    <font>
      <sz val="12"/>
      <name val="Arial CE"/>
      <family val="0"/>
    </font>
    <font>
      <b/>
      <i/>
      <sz val="10"/>
      <name val="Times New Roman CE"/>
      <family val="1"/>
    </font>
    <font>
      <i/>
      <sz val="10"/>
      <name val="SL Dutch"/>
      <family val="0"/>
    </font>
    <font>
      <sz val="11"/>
      <name val="Arial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sz val="11"/>
      <name val="Times New Roman CE"/>
      <family val="0"/>
    </font>
    <font>
      <i/>
      <sz val="10"/>
      <color indexed="8"/>
      <name val="Times New Roman CE"/>
      <family val="1"/>
    </font>
    <font>
      <b/>
      <i/>
      <sz val="13"/>
      <name val="Times New Roman CE"/>
      <family val="1"/>
    </font>
    <font>
      <i/>
      <sz val="10"/>
      <name val="Arial CE"/>
      <family val="0"/>
    </font>
    <font>
      <i/>
      <sz val="10"/>
      <name val="Times New Roman"/>
      <family val="1"/>
    </font>
    <font>
      <sz val="8"/>
      <name val="Arial"/>
      <family val="2"/>
    </font>
    <font>
      <i/>
      <sz val="10"/>
      <color indexed="12"/>
      <name val="Times New Roman CE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i/>
      <sz val="11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3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2"/>
      <color rgb="FFFF0000"/>
      <name val="Times New Roman CE"/>
      <family val="1"/>
    </font>
    <font>
      <i/>
      <sz val="10"/>
      <color rgb="FFFF0000"/>
      <name val="Times New Roman CE"/>
      <family val="1"/>
    </font>
    <font>
      <sz val="10"/>
      <color rgb="FFFF0000"/>
      <name val="Arial"/>
      <family val="2"/>
    </font>
    <font>
      <b/>
      <sz val="10"/>
      <color rgb="FFFF0000"/>
      <name val="Times New Roman CE"/>
      <family val="0"/>
    </font>
    <font>
      <sz val="10"/>
      <color rgb="FFFF0000"/>
      <name val="Times New Roman CE"/>
      <family val="0"/>
    </font>
    <font>
      <i/>
      <sz val="11"/>
      <color rgb="FFFF0000"/>
      <name val="Times New Roman CE"/>
      <family val="1"/>
    </font>
    <font>
      <b/>
      <i/>
      <sz val="10"/>
      <color rgb="FFFF0000"/>
      <name val="Times New Roman CE"/>
      <family val="1"/>
    </font>
    <font>
      <b/>
      <i/>
      <sz val="12"/>
      <color rgb="FFFF0000"/>
      <name val="Times New Roman CE"/>
      <family val="1"/>
    </font>
    <font>
      <b/>
      <i/>
      <sz val="13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1" fontId="12" fillId="0" borderId="0">
      <alignment/>
      <protection/>
    </xf>
    <xf numFmtId="0" fontId="57" fillId="22" borderId="0" applyNumberFormat="0" applyBorder="0" applyAlignment="0" applyProtection="0"/>
    <xf numFmtId="1" fontId="1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21" borderId="8" applyNumberFormat="0" applyAlignment="0" applyProtection="0"/>
    <xf numFmtId="0" fontId="6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horizontal="justify"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justify"/>
    </xf>
    <xf numFmtId="2" fontId="9" fillId="33" borderId="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justify"/>
    </xf>
    <xf numFmtId="2" fontId="7" fillId="33" borderId="0" xfId="0" applyNumberFormat="1" applyFont="1" applyFill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1" fontId="7" fillId="0" borderId="0" xfId="41" applyFont="1" applyFill="1" applyBorder="1">
      <alignment/>
      <protection/>
    </xf>
    <xf numFmtId="1" fontId="3" fillId="0" borderId="0" xfId="41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7" fillId="0" borderId="0" xfId="41" applyFont="1" applyFill="1" applyBorder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justify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justify"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/>
    </xf>
    <xf numFmtId="2" fontId="1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justify"/>
    </xf>
    <xf numFmtId="2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/>
    </xf>
    <xf numFmtId="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41" applyFont="1" applyFill="1" applyBorder="1">
      <alignment/>
      <protection/>
    </xf>
    <xf numFmtId="0" fontId="11" fillId="0" borderId="0" xfId="0" applyFont="1" applyFill="1" applyBorder="1" applyAlignment="1" quotePrefix="1">
      <alignment horizontal="left"/>
    </xf>
    <xf numFmtId="1" fontId="7" fillId="0" borderId="0" xfId="41" applyFont="1" applyFill="1" applyBorder="1" applyAlignment="1">
      <alignment horizontal="left"/>
      <protection/>
    </xf>
    <xf numFmtId="1" fontId="7" fillId="0" borderId="0" xfId="41" applyFont="1" applyFill="1" applyBorder="1" applyAlignment="1">
      <alignment horizontal="center"/>
      <protection/>
    </xf>
    <xf numFmtId="1" fontId="7" fillId="0" borderId="0" xfId="41" applyFont="1" applyFill="1" applyBorder="1" applyAlignment="1">
      <alignment horizontal="justify"/>
      <protection/>
    </xf>
    <xf numFmtId="2" fontId="7" fillId="0" borderId="0" xfId="41" applyNumberFormat="1" applyFont="1" applyFill="1" applyBorder="1">
      <alignment/>
      <protection/>
    </xf>
    <xf numFmtId="4" fontId="6" fillId="0" borderId="0" xfId="41" applyNumberFormat="1" applyFont="1" applyFill="1" applyBorder="1">
      <alignment/>
      <protection/>
    </xf>
    <xf numFmtId="4" fontId="3" fillId="0" borderId="0" xfId="0" applyNumberFormat="1" applyFont="1" applyFill="1" applyBorder="1" applyAlignment="1">
      <alignment/>
    </xf>
    <xf numFmtId="1" fontId="9" fillId="0" borderId="0" xfId="41" applyFont="1" applyFill="1" applyBorder="1">
      <alignment/>
      <protection/>
    </xf>
    <xf numFmtId="4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justify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18" fillId="0" borderId="0" xfId="41" applyFont="1" applyFill="1" applyBorder="1">
      <alignment/>
      <protection/>
    </xf>
    <xf numFmtId="0" fontId="4" fillId="34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justify"/>
    </xf>
    <xf numFmtId="2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41" applyFont="1" applyFill="1">
      <alignment/>
      <protection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/>
    </xf>
    <xf numFmtId="2" fontId="9" fillId="0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41" applyFont="1">
      <alignment/>
      <protection/>
    </xf>
    <xf numFmtId="0" fontId="7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/>
    </xf>
    <xf numFmtId="2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2" fontId="7" fillId="0" borderId="0" xfId="41" applyNumberFormat="1" applyFont="1">
      <alignment/>
      <protection/>
    </xf>
    <xf numFmtId="0" fontId="11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justify"/>
    </xf>
    <xf numFmtId="2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1" fontId="7" fillId="0" borderId="0" xfId="41" applyFont="1" applyFill="1">
      <alignment/>
      <protection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/>
    </xf>
    <xf numFmtId="2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41" applyFont="1">
      <alignment/>
      <protection/>
    </xf>
    <xf numFmtId="0" fontId="7" fillId="0" borderId="0" xfId="0" applyFont="1" applyFill="1" applyAlignment="1">
      <alignment horizontal="justify"/>
    </xf>
    <xf numFmtId="0" fontId="11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justify"/>
    </xf>
    <xf numFmtId="0" fontId="7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12" fillId="0" borderId="0" xfId="41">
      <alignment/>
      <protection/>
    </xf>
    <xf numFmtId="0" fontId="7" fillId="0" borderId="13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41" applyFont="1" applyBorder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/>
    </xf>
    <xf numFmtId="1" fontId="14" fillId="0" borderId="0" xfId="41" applyFont="1">
      <alignment/>
      <protection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justify"/>
    </xf>
    <xf numFmtId="2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0" borderId="0" xfId="0" applyFont="1" applyAlignment="1">
      <alignment/>
    </xf>
    <xf numFmtId="1" fontId="15" fillId="0" borderId="0" xfId="41" applyFont="1">
      <alignment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0" xfId="0" applyFont="1" applyFill="1" applyAlignment="1">
      <alignment/>
    </xf>
    <xf numFmtId="1" fontId="15" fillId="0" borderId="0" xfId="41" applyFont="1" applyFill="1">
      <alignment/>
      <protection/>
    </xf>
    <xf numFmtId="0" fontId="4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justify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1" fontId="6" fillId="0" borderId="0" xfId="41" applyFont="1" applyFill="1">
      <alignment/>
      <protection/>
    </xf>
    <xf numFmtId="0" fontId="11" fillId="0" borderId="0" xfId="0" applyFont="1" applyAlignment="1" quotePrefix="1">
      <alignment horizontal="left"/>
    </xf>
    <xf numFmtId="1" fontId="7" fillId="0" borderId="0" xfId="41" applyFont="1" applyAlignment="1">
      <alignment horizontal="left"/>
      <protection/>
    </xf>
    <xf numFmtId="1" fontId="7" fillId="0" borderId="0" xfId="41" applyFont="1" applyAlignment="1">
      <alignment horizontal="center"/>
      <protection/>
    </xf>
    <xf numFmtId="1" fontId="7" fillId="0" borderId="0" xfId="41" applyFont="1" applyAlignment="1">
      <alignment horizontal="justify"/>
      <protection/>
    </xf>
    <xf numFmtId="2" fontId="7" fillId="0" borderId="0" xfId="41" applyNumberFormat="1" applyFont="1" applyFill="1">
      <alignment/>
      <protection/>
    </xf>
    <xf numFmtId="4" fontId="7" fillId="0" borderId="0" xfId="41" applyNumberFormat="1" applyFont="1">
      <alignment/>
      <protection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4" fontId="11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/>
    </xf>
    <xf numFmtId="0" fontId="18" fillId="33" borderId="14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justify"/>
    </xf>
    <xf numFmtId="2" fontId="18" fillId="33" borderId="11" xfId="0" applyNumberFormat="1" applyFont="1" applyFill="1" applyBorder="1" applyAlignment="1">
      <alignment/>
    </xf>
    <xf numFmtId="0" fontId="18" fillId="33" borderId="11" xfId="0" applyFont="1" applyFill="1" applyBorder="1" applyAlignment="1">
      <alignment/>
    </xf>
    <xf numFmtId="4" fontId="18" fillId="33" borderId="15" xfId="0" applyNumberFormat="1" applyFont="1" applyFill="1" applyBorder="1" applyAlignment="1">
      <alignment/>
    </xf>
    <xf numFmtId="4" fontId="9" fillId="34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" fontId="11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justify"/>
    </xf>
    <xf numFmtId="0" fontId="7" fillId="0" borderId="16" xfId="0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1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justify"/>
    </xf>
    <xf numFmtId="2" fontId="11" fillId="0" borderId="17" xfId="0" applyNumberFormat="1" applyFont="1" applyBorder="1" applyAlignment="1">
      <alignment/>
    </xf>
    <xf numFmtId="0" fontId="11" fillId="0" borderId="17" xfId="0" applyFont="1" applyFill="1" applyBorder="1" applyAlignment="1">
      <alignment horizontal="center"/>
    </xf>
    <xf numFmtId="4" fontId="11" fillId="0" borderId="17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43" applyFont="1" applyFill="1" applyBorder="1" applyAlignment="1">
      <alignment horizontal="left"/>
      <protection/>
    </xf>
    <xf numFmtId="1" fontId="11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" fontId="9" fillId="33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7" fillId="0" borderId="0" xfId="41" applyNumberFormat="1" applyFont="1" applyFill="1" applyBorder="1">
      <alignment/>
      <protection/>
    </xf>
    <xf numFmtId="4" fontId="18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justify" vertical="justify"/>
    </xf>
    <xf numFmtId="20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2" fontId="66" fillId="34" borderId="0" xfId="0" applyNumberFormat="1" applyFont="1" applyFill="1" applyAlignment="1">
      <alignment/>
    </xf>
    <xf numFmtId="2" fontId="66" fillId="0" borderId="0" xfId="0" applyNumberFormat="1" applyFont="1" applyFill="1" applyAlignment="1">
      <alignment/>
    </xf>
    <xf numFmtId="2" fontId="67" fillId="0" borderId="0" xfId="0" applyNumberFormat="1" applyFont="1" applyAlignment="1">
      <alignment/>
    </xf>
    <xf numFmtId="2" fontId="67" fillId="0" borderId="0" xfId="0" applyNumberFormat="1" applyFont="1" applyFill="1" applyBorder="1" applyAlignment="1">
      <alignment/>
    </xf>
    <xf numFmtId="2" fontId="67" fillId="0" borderId="0" xfId="0" applyNumberFormat="1" applyFont="1" applyFill="1" applyBorder="1" applyAlignment="1">
      <alignment/>
    </xf>
    <xf numFmtId="2" fontId="67" fillId="34" borderId="10" xfId="0" applyNumberFormat="1" applyFont="1" applyFill="1" applyBorder="1" applyAlignment="1">
      <alignment/>
    </xf>
    <xf numFmtId="2" fontId="67" fillId="0" borderId="0" xfId="0" applyNumberFormat="1" applyFont="1" applyFill="1" applyBorder="1" applyAlignment="1">
      <alignment horizontal="right"/>
    </xf>
    <xf numFmtId="2" fontId="67" fillId="34" borderId="10" xfId="0" applyNumberFormat="1" applyFont="1" applyFill="1" applyBorder="1" applyAlignment="1">
      <alignment/>
    </xf>
    <xf numFmtId="2" fontId="67" fillId="0" borderId="0" xfId="0" applyNumberFormat="1" applyFont="1" applyFill="1" applyAlignment="1">
      <alignment/>
    </xf>
    <xf numFmtId="2" fontId="67" fillId="34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2" fontId="69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2" fontId="67" fillId="34" borderId="10" xfId="0" applyNumberFormat="1" applyFont="1" applyFill="1" applyBorder="1" applyAlignment="1">
      <alignment/>
    </xf>
    <xf numFmtId="2" fontId="70" fillId="0" borderId="0" xfId="0" applyNumberFormat="1" applyFont="1" applyFill="1" applyBorder="1" applyAlignment="1">
      <alignment/>
    </xf>
    <xf numFmtId="2" fontId="66" fillId="33" borderId="0" xfId="0" applyNumberFormat="1" applyFont="1" applyFill="1" applyAlignment="1">
      <alignment/>
    </xf>
    <xf numFmtId="2" fontId="71" fillId="0" borderId="0" xfId="0" applyNumberFormat="1" applyFont="1" applyFill="1" applyAlignment="1">
      <alignment/>
    </xf>
    <xf numFmtId="4" fontId="72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2" fontId="74" fillId="33" borderId="11" xfId="0" applyNumberFormat="1" applyFont="1" applyFill="1" applyBorder="1" applyAlignment="1">
      <alignment/>
    </xf>
    <xf numFmtId="2" fontId="67" fillId="0" borderId="0" xfId="41" applyNumberFormat="1" applyFont="1">
      <alignment/>
      <protection/>
    </xf>
    <xf numFmtId="2" fontId="72" fillId="0" borderId="0" xfId="0" applyNumberFormat="1" applyFont="1" applyAlignment="1">
      <alignment/>
    </xf>
    <xf numFmtId="2" fontId="72" fillId="0" borderId="0" xfId="0" applyNumberFormat="1" applyFont="1" applyFill="1" applyBorder="1" applyAlignment="1">
      <alignment horizontal="center"/>
    </xf>
    <xf numFmtId="2" fontId="67" fillId="0" borderId="16" xfId="0" applyNumberFormat="1" applyFont="1" applyBorder="1" applyAlignment="1">
      <alignment/>
    </xf>
    <xf numFmtId="0" fontId="67" fillId="0" borderId="0" xfId="0" applyFont="1" applyFill="1" applyBorder="1" applyAlignment="1">
      <alignment horizontal="center"/>
    </xf>
    <xf numFmtId="2" fontId="72" fillId="34" borderId="10" xfId="0" applyNumberFormat="1" applyFont="1" applyFill="1" applyBorder="1" applyAlignment="1">
      <alignment/>
    </xf>
    <xf numFmtId="2" fontId="66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2" fontId="71" fillId="0" borderId="0" xfId="0" applyNumberFormat="1" applyFont="1" applyFill="1" applyBorder="1" applyAlignment="1">
      <alignment/>
    </xf>
    <xf numFmtId="2" fontId="67" fillId="0" borderId="0" xfId="41" applyNumberFormat="1" applyFont="1" applyFill="1" applyBorder="1">
      <alignment/>
      <protection/>
    </xf>
    <xf numFmtId="4" fontId="72" fillId="0" borderId="0" xfId="0" applyNumberFormat="1" applyFont="1" applyFill="1" applyBorder="1" applyAlignment="1">
      <alignment/>
    </xf>
    <xf numFmtId="4" fontId="73" fillId="0" borderId="0" xfId="0" applyNumberFormat="1" applyFont="1" applyFill="1" applyBorder="1" applyAlignment="1">
      <alignment/>
    </xf>
    <xf numFmtId="2" fontId="7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4" fontId="9" fillId="34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7" fillId="34" borderId="10" xfId="0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2" fontId="15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9" fillId="33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_Škofljica" xfId="41"/>
    <cellStyle name="Nevtralno" xfId="42"/>
    <cellStyle name="normal1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PageLayoutView="0" workbookViewId="0" topLeftCell="A1">
      <selection activeCell="L34" sqref="L34"/>
    </sheetView>
  </sheetViews>
  <sheetFormatPr defaultColWidth="9.140625" defaultRowHeight="12.75" customHeight="1"/>
  <cols>
    <col min="1" max="5" width="9.140625" style="30" customWidth="1"/>
    <col min="6" max="6" width="19.140625" style="30" customWidth="1"/>
    <col min="7" max="7" width="24.00390625" style="107" bestFit="1" customWidth="1"/>
    <col min="8" max="8" width="20.28125" style="30" hidden="1" customWidth="1"/>
    <col min="9" max="13" width="9.140625" style="30" customWidth="1"/>
    <col min="14" max="14" width="30.28125" style="31" customWidth="1"/>
    <col min="15" max="16384" width="9.140625" style="30" customWidth="1"/>
  </cols>
  <sheetData>
    <row r="1" spans="1:11" ht="20.25">
      <c r="A1" s="1" t="s">
        <v>134</v>
      </c>
      <c r="B1" s="2"/>
      <c r="C1" s="3"/>
      <c r="D1" s="4"/>
      <c r="E1" s="2"/>
      <c r="F1" s="4"/>
      <c r="G1" s="4"/>
      <c r="H1" s="5"/>
      <c r="I1" s="5"/>
      <c r="J1" s="5"/>
      <c r="K1" s="5"/>
    </row>
    <row r="2" spans="1:11" ht="19.5">
      <c r="A2" s="6"/>
      <c r="B2" s="7"/>
      <c r="C2" s="8"/>
      <c r="D2" s="9"/>
      <c r="E2" s="7"/>
      <c r="F2" s="9"/>
      <c r="G2" s="9"/>
      <c r="H2" s="10"/>
      <c r="I2" s="10"/>
      <c r="J2" s="10"/>
      <c r="K2" s="10"/>
    </row>
    <row r="3" spans="1:11" ht="15">
      <c r="A3" s="11" t="s">
        <v>0</v>
      </c>
      <c r="B3" s="12"/>
      <c r="C3" s="11" t="s">
        <v>1</v>
      </c>
      <c r="D3" s="13"/>
      <c r="E3" s="12"/>
      <c r="F3" s="13"/>
      <c r="G3" s="13"/>
      <c r="H3" s="14"/>
      <c r="I3" s="14"/>
      <c r="J3" s="14"/>
      <c r="K3" s="14"/>
    </row>
    <row r="4" spans="1:11" ht="15">
      <c r="A4" s="11"/>
      <c r="B4" s="12"/>
      <c r="C4" s="15"/>
      <c r="D4" s="13"/>
      <c r="E4" s="12"/>
      <c r="F4" s="13"/>
      <c r="G4" s="13"/>
      <c r="H4" s="14"/>
      <c r="I4" s="14"/>
      <c r="J4" s="14"/>
      <c r="K4" s="14"/>
    </row>
    <row r="5" spans="1:11" ht="15">
      <c r="A5" s="11" t="s">
        <v>2</v>
      </c>
      <c r="B5" s="12"/>
      <c r="C5" s="16" t="s">
        <v>3</v>
      </c>
      <c r="D5" s="13"/>
      <c r="E5" s="12"/>
      <c r="F5" s="13"/>
      <c r="G5" s="13"/>
      <c r="H5" s="14"/>
      <c r="I5" s="14"/>
      <c r="J5" s="14"/>
      <c r="K5" s="14"/>
    </row>
    <row r="6" spans="1:11" ht="15">
      <c r="A6" s="11"/>
      <c r="B6" s="12"/>
      <c r="C6" s="16" t="s">
        <v>4</v>
      </c>
      <c r="D6" s="13"/>
      <c r="E6" s="12"/>
      <c r="F6" s="13"/>
      <c r="G6" s="13"/>
      <c r="H6" s="14"/>
      <c r="I6" s="14"/>
      <c r="J6" s="14"/>
      <c r="K6" s="14"/>
    </row>
    <row r="7" spans="1:11" ht="15">
      <c r="A7" s="11"/>
      <c r="B7" s="12"/>
      <c r="C7" s="16" t="s">
        <v>5</v>
      </c>
      <c r="D7" s="13"/>
      <c r="E7" s="12"/>
      <c r="F7" s="13"/>
      <c r="G7" s="13"/>
      <c r="H7" s="14"/>
      <c r="I7" s="14"/>
      <c r="J7" s="14"/>
      <c r="K7" s="14"/>
    </row>
    <row r="8" spans="1:11" ht="15">
      <c r="A8" s="11"/>
      <c r="B8" s="12"/>
      <c r="C8" s="16"/>
      <c r="D8" s="13"/>
      <c r="E8" s="12"/>
      <c r="F8" s="13"/>
      <c r="G8" s="13"/>
      <c r="H8" s="14"/>
      <c r="I8" s="14"/>
      <c r="J8" s="14"/>
      <c r="K8" s="14"/>
    </row>
    <row r="9" spans="1:11" ht="15">
      <c r="A9" s="11"/>
      <c r="B9" s="12"/>
      <c r="C9" s="16" t="s">
        <v>158</v>
      </c>
      <c r="D9" s="13"/>
      <c r="E9" s="12"/>
      <c r="F9" s="13"/>
      <c r="G9" s="13"/>
      <c r="H9" s="14"/>
      <c r="I9" s="14"/>
      <c r="J9" s="14"/>
      <c r="K9" s="14"/>
    </row>
    <row r="10" spans="1:11" ht="15">
      <c r="A10" s="11"/>
      <c r="B10" s="12"/>
      <c r="C10" s="16"/>
      <c r="D10" s="13"/>
      <c r="E10" s="12"/>
      <c r="F10" s="13"/>
      <c r="G10" s="13"/>
      <c r="H10" s="14"/>
      <c r="I10" s="14"/>
      <c r="J10" s="14"/>
      <c r="K10" s="14"/>
    </row>
    <row r="11" spans="1:11" ht="15">
      <c r="A11" s="11" t="s">
        <v>6</v>
      </c>
      <c r="B11" s="12"/>
      <c r="C11" s="15">
        <v>8964</v>
      </c>
      <c r="D11" s="13"/>
      <c r="E11" s="12"/>
      <c r="F11" s="13"/>
      <c r="G11" s="13"/>
      <c r="H11" s="14"/>
      <c r="I11" s="14"/>
      <c r="J11" s="14"/>
      <c r="K11" s="14"/>
    </row>
    <row r="12" spans="1:11" ht="15">
      <c r="A12" s="11"/>
      <c r="B12" s="12"/>
      <c r="C12" s="15"/>
      <c r="D12" s="13"/>
      <c r="E12" s="12"/>
      <c r="F12" s="13"/>
      <c r="G12" s="13"/>
      <c r="H12" s="14"/>
      <c r="I12" s="14"/>
      <c r="J12" s="14"/>
      <c r="K12" s="14"/>
    </row>
    <row r="13" spans="1:11" ht="13.5" customHeight="1">
      <c r="A13" s="11"/>
      <c r="B13" s="12"/>
      <c r="C13" s="17" t="s">
        <v>159</v>
      </c>
      <c r="D13" s="13"/>
      <c r="E13" s="12"/>
      <c r="F13" s="13"/>
      <c r="G13" s="13"/>
      <c r="H13" s="14"/>
      <c r="I13" s="14"/>
      <c r="J13" s="14"/>
      <c r="K13" s="14"/>
    </row>
    <row r="14" spans="1:11" ht="15">
      <c r="A14" s="11"/>
      <c r="B14" s="12"/>
      <c r="C14" s="18"/>
      <c r="D14" s="13"/>
      <c r="E14" s="12"/>
      <c r="F14" s="13"/>
      <c r="G14" s="13"/>
      <c r="H14" s="14"/>
      <c r="I14" s="14"/>
      <c r="J14" s="14"/>
      <c r="K14" s="14"/>
    </row>
    <row r="15" spans="1:11" ht="15">
      <c r="A15" s="11"/>
      <c r="B15" s="12"/>
      <c r="C15" s="18"/>
      <c r="D15" s="13"/>
      <c r="E15" s="12"/>
      <c r="F15" s="13"/>
      <c r="G15" s="13"/>
      <c r="H15" s="14"/>
      <c r="I15" s="14"/>
      <c r="J15" s="14"/>
      <c r="K15" s="14"/>
    </row>
    <row r="16" spans="1:11" ht="15">
      <c r="A16" s="11"/>
      <c r="B16" s="12"/>
      <c r="C16" s="18"/>
      <c r="D16" s="13"/>
      <c r="E16" s="12"/>
      <c r="F16" s="13"/>
      <c r="G16" s="13"/>
      <c r="H16" s="14"/>
      <c r="I16" s="14"/>
      <c r="J16" s="14"/>
      <c r="K16" s="14"/>
    </row>
    <row r="17" spans="1:11" ht="15.75">
      <c r="A17" s="19"/>
      <c r="B17" s="20"/>
      <c r="C17" s="21"/>
      <c r="D17" s="22"/>
      <c r="E17" s="20"/>
      <c r="F17" s="22"/>
      <c r="G17" s="22"/>
      <c r="H17" s="23"/>
      <c r="I17" s="23"/>
      <c r="J17" s="23"/>
      <c r="K17" s="23"/>
    </row>
    <row r="18" spans="1:11" ht="20.25">
      <c r="A18" s="24" t="s">
        <v>135</v>
      </c>
      <c r="B18" s="25"/>
      <c r="C18" s="26"/>
      <c r="D18" s="27"/>
      <c r="E18" s="25"/>
      <c r="F18" s="27"/>
      <c r="G18" s="28"/>
      <c r="H18" s="29"/>
      <c r="I18" s="29"/>
      <c r="J18" s="29"/>
      <c r="K18" s="29"/>
    </row>
    <row r="19" spans="1:11" ht="12.75" customHeight="1">
      <c r="A19" s="32"/>
      <c r="B19" s="33"/>
      <c r="C19" s="34"/>
      <c r="D19" s="35"/>
      <c r="E19" s="33"/>
      <c r="F19" s="35"/>
      <c r="G19" s="28"/>
      <c r="H19" s="36"/>
      <c r="I19" s="36"/>
      <c r="J19" s="36"/>
      <c r="K19" s="36"/>
    </row>
    <row r="20" spans="1:11" ht="12.75" customHeight="1">
      <c r="A20" s="37"/>
      <c r="B20" s="38"/>
      <c r="C20" s="39"/>
      <c r="D20" s="28"/>
      <c r="E20" s="38"/>
      <c r="F20" s="28"/>
      <c r="G20" s="28"/>
      <c r="H20" s="40"/>
      <c r="I20" s="40"/>
      <c r="J20" s="40"/>
      <c r="K20" s="40"/>
    </row>
    <row r="21" spans="1:11" ht="12.75" customHeight="1">
      <c r="A21" s="37"/>
      <c r="B21" s="38"/>
      <c r="C21" s="39"/>
      <c r="D21" s="28"/>
      <c r="E21" s="38"/>
      <c r="F21" s="28"/>
      <c r="G21" s="28"/>
      <c r="H21" s="40"/>
      <c r="I21" s="40"/>
      <c r="J21" s="40"/>
      <c r="K21" s="40"/>
    </row>
    <row r="22" spans="1:14" ht="15.75" thickBot="1">
      <c r="A22" s="41" t="s">
        <v>7</v>
      </c>
      <c r="B22" s="42"/>
      <c r="C22" s="43"/>
      <c r="D22" s="44"/>
      <c r="E22" s="45"/>
      <c r="F22" s="44"/>
      <c r="G22" s="46">
        <f>Ceste!G157</f>
        <v>0</v>
      </c>
      <c r="H22" s="47">
        <v>185000000</v>
      </c>
      <c r="I22" s="40"/>
      <c r="J22" s="40"/>
      <c r="K22" s="40"/>
      <c r="N22" s="48"/>
    </row>
    <row r="23" spans="1:14" ht="15">
      <c r="A23" s="41"/>
      <c r="B23" s="42"/>
      <c r="C23" s="43"/>
      <c r="D23" s="44"/>
      <c r="E23" s="45"/>
      <c r="F23" s="44"/>
      <c r="G23" s="49"/>
      <c r="H23" s="40"/>
      <c r="I23" s="40"/>
      <c r="J23" s="40"/>
      <c r="K23" s="40"/>
      <c r="N23" s="48"/>
    </row>
    <row r="24" spans="1:14" ht="15.75" thickBot="1">
      <c r="A24" s="41" t="s">
        <v>8</v>
      </c>
      <c r="B24" s="42"/>
      <c r="C24" s="43"/>
      <c r="D24" s="44"/>
      <c r="E24" s="45"/>
      <c r="F24" s="44"/>
      <c r="G24" s="46">
        <f>'Met Kan'!G106</f>
        <v>0</v>
      </c>
      <c r="H24" s="47">
        <v>55000000</v>
      </c>
      <c r="I24" s="40"/>
      <c r="J24" s="40"/>
      <c r="K24" s="40"/>
      <c r="N24" s="48"/>
    </row>
    <row r="25" spans="1:14" ht="15">
      <c r="A25" s="41"/>
      <c r="B25" s="42"/>
      <c r="C25" s="43"/>
      <c r="D25" s="44"/>
      <c r="E25" s="45"/>
      <c r="F25" s="44"/>
      <c r="G25" s="49"/>
      <c r="H25" s="28"/>
      <c r="I25" s="40"/>
      <c r="J25" s="40"/>
      <c r="K25" s="40"/>
      <c r="N25" s="48"/>
    </row>
    <row r="26" spans="1:14" ht="15.75" thickBot="1">
      <c r="A26" s="41" t="s">
        <v>9</v>
      </c>
      <c r="B26" s="42"/>
      <c r="C26" s="43"/>
      <c r="D26" s="44"/>
      <c r="E26" s="45"/>
      <c r="F26" s="44"/>
      <c r="G26" s="46">
        <f>'Fek. Kan'!G84</f>
        <v>0</v>
      </c>
      <c r="H26" s="47">
        <v>25000000</v>
      </c>
      <c r="I26" s="40"/>
      <c r="J26" s="40"/>
      <c r="K26" s="40"/>
      <c r="N26" s="48"/>
    </row>
    <row r="27" spans="1:14" ht="15">
      <c r="A27" s="41"/>
      <c r="B27" s="42"/>
      <c r="C27" s="43"/>
      <c r="D27" s="44"/>
      <c r="E27" s="45"/>
      <c r="F27" s="44"/>
      <c r="G27" s="49"/>
      <c r="H27" s="40"/>
      <c r="I27" s="40"/>
      <c r="J27" s="40"/>
      <c r="K27" s="40"/>
      <c r="N27" s="48"/>
    </row>
    <row r="28" spans="1:14" ht="15.75" thickBot="1">
      <c r="A28" s="37" t="s">
        <v>10</v>
      </c>
      <c r="B28" s="38"/>
      <c r="C28" s="50"/>
      <c r="D28" s="28"/>
      <c r="E28" s="38"/>
      <c r="F28" s="28"/>
      <c r="G28" s="46">
        <f>Vodovod!G93</f>
        <v>0</v>
      </c>
      <c r="H28" s="47">
        <v>28000000</v>
      </c>
      <c r="I28" s="40"/>
      <c r="J28" s="40"/>
      <c r="K28" s="40"/>
      <c r="N28" s="48"/>
    </row>
    <row r="29" spans="1:14" ht="15">
      <c r="A29" s="37"/>
      <c r="B29" s="38"/>
      <c r="C29" s="51"/>
      <c r="D29" s="28"/>
      <c r="E29" s="38"/>
      <c r="F29" s="28"/>
      <c r="G29" s="49"/>
      <c r="H29" s="40"/>
      <c r="I29" s="40"/>
      <c r="J29" s="40"/>
      <c r="K29" s="40"/>
      <c r="N29" s="48"/>
    </row>
    <row r="30" spans="1:14" ht="15.75">
      <c r="A30" s="52" t="s">
        <v>11</v>
      </c>
      <c r="B30" s="53"/>
      <c r="C30" s="54"/>
      <c r="D30" s="55"/>
      <c r="E30" s="53"/>
      <c r="F30" s="55"/>
      <c r="G30" s="49"/>
      <c r="H30" s="56"/>
      <c r="I30" s="56"/>
      <c r="J30" s="56"/>
      <c r="K30" s="56"/>
      <c r="N30" s="48"/>
    </row>
    <row r="31" spans="1:14" s="62" customFormat="1" ht="12.75" customHeight="1">
      <c r="A31" s="37"/>
      <c r="B31" s="57"/>
      <c r="C31" s="58"/>
      <c r="D31" s="59"/>
      <c r="E31" s="57"/>
      <c r="F31" s="59"/>
      <c r="G31" s="60"/>
      <c r="H31" s="61"/>
      <c r="I31" s="61"/>
      <c r="J31" s="61"/>
      <c r="K31" s="61"/>
      <c r="N31" s="31"/>
    </row>
    <row r="32" spans="1:14" s="70" customFormat="1" ht="16.5" thickBot="1">
      <c r="A32" s="63" t="s">
        <v>12</v>
      </c>
      <c r="B32" s="64"/>
      <c r="C32" s="65"/>
      <c r="D32" s="66"/>
      <c r="E32" s="64"/>
      <c r="F32" s="66"/>
      <c r="G32" s="67">
        <f>SUM(G22:G29)</f>
        <v>0</v>
      </c>
      <c r="H32" s="68">
        <f>SUM(H22:H31)</f>
        <v>293000000</v>
      </c>
      <c r="I32" s="69"/>
      <c r="J32" s="69"/>
      <c r="K32" s="69"/>
      <c r="N32" s="55"/>
    </row>
    <row r="33" spans="1:11" ht="12.75" customHeight="1">
      <c r="A33" s="71"/>
      <c r="B33" s="57"/>
      <c r="C33" s="58"/>
      <c r="D33" s="59"/>
      <c r="E33" s="57"/>
      <c r="F33" s="59"/>
      <c r="G33" s="72"/>
      <c r="H33" s="61"/>
      <c r="I33" s="61"/>
      <c r="J33" s="61"/>
      <c r="K33" s="61"/>
    </row>
    <row r="34" spans="1:11" ht="15.75" thickBot="1">
      <c r="A34" s="37" t="s">
        <v>13</v>
      </c>
      <c r="B34" s="38"/>
      <c r="C34" s="50"/>
      <c r="D34" s="73"/>
      <c r="E34" s="74"/>
      <c r="F34" s="73"/>
      <c r="G34" s="75">
        <f>G32*0.2</f>
        <v>0</v>
      </c>
      <c r="H34" s="76">
        <f>H32*0.2</f>
        <v>58600000</v>
      </c>
      <c r="I34" s="77"/>
      <c r="J34" s="61"/>
      <c r="K34" s="61"/>
    </row>
    <row r="35" spans="1:11" ht="12.75" customHeight="1" thickBot="1">
      <c r="A35" s="37"/>
      <c r="B35" s="74"/>
      <c r="C35" s="78"/>
      <c r="D35" s="59"/>
      <c r="E35" s="57"/>
      <c r="F35" s="59"/>
      <c r="G35" s="72"/>
      <c r="H35" s="61"/>
      <c r="I35" s="61"/>
      <c r="J35" s="61"/>
      <c r="K35" s="61"/>
    </row>
    <row r="36" spans="1:11" ht="20.25" thickBot="1">
      <c r="A36" s="79" t="s">
        <v>14</v>
      </c>
      <c r="B36" s="80"/>
      <c r="C36" s="81"/>
      <c r="D36" s="82"/>
      <c r="E36" s="80"/>
      <c r="F36" s="82"/>
      <c r="G36" s="83">
        <f>SUM(G32:G35)</f>
        <v>0</v>
      </c>
      <c r="H36" s="84">
        <f>SUM(H32:H34)</f>
        <v>351600000</v>
      </c>
      <c r="I36" s="61"/>
      <c r="J36" s="61"/>
      <c r="K36" s="61"/>
    </row>
    <row r="37" spans="1:11" ht="12.75" customHeight="1">
      <c r="A37" s="71"/>
      <c r="B37" s="57"/>
      <c r="C37" s="58"/>
      <c r="D37" s="85"/>
      <c r="E37" s="57"/>
      <c r="F37" s="85"/>
      <c r="G37" s="86"/>
      <c r="H37" s="61"/>
      <c r="I37" s="61"/>
      <c r="J37" s="61"/>
      <c r="K37" s="61"/>
    </row>
    <row r="38" spans="1:11" ht="12.75" customHeight="1">
      <c r="A38" s="71"/>
      <c r="B38" s="57"/>
      <c r="C38" s="58"/>
      <c r="D38" s="85"/>
      <c r="E38" s="57"/>
      <c r="F38" s="85"/>
      <c r="G38" s="86"/>
      <c r="H38" s="61"/>
      <c r="I38" s="61"/>
      <c r="J38" s="61"/>
      <c r="K38" s="61"/>
    </row>
    <row r="39" spans="1:11" ht="12.75" customHeight="1">
      <c r="A39" s="87"/>
      <c r="B39" s="57"/>
      <c r="C39" s="58"/>
      <c r="D39" s="85"/>
      <c r="E39" s="57"/>
      <c r="F39" s="85"/>
      <c r="G39" s="86"/>
      <c r="H39" s="61"/>
      <c r="I39" s="61"/>
      <c r="J39" s="61"/>
      <c r="K39" s="61"/>
    </row>
    <row r="40" spans="1:11" ht="12.75" customHeight="1">
      <c r="A40" s="87"/>
      <c r="B40" s="57"/>
      <c r="C40" s="58"/>
      <c r="D40" s="85"/>
      <c r="E40" s="57"/>
      <c r="F40" s="85"/>
      <c r="G40" s="86"/>
      <c r="H40" s="61"/>
      <c r="I40" s="61"/>
      <c r="J40" s="61"/>
      <c r="K40" s="61"/>
    </row>
    <row r="41" spans="1:11" ht="12.75" customHeight="1">
      <c r="A41" s="87"/>
      <c r="B41" s="57"/>
      <c r="C41" s="58"/>
      <c r="D41" s="85"/>
      <c r="E41" s="57"/>
      <c r="F41" s="85"/>
      <c r="G41" s="86"/>
      <c r="H41" s="61"/>
      <c r="I41" s="61"/>
      <c r="J41" s="61"/>
      <c r="K41" s="61"/>
    </row>
    <row r="42" spans="1:11" ht="12.75" customHeight="1">
      <c r="A42" s="87"/>
      <c r="B42" s="57"/>
      <c r="C42" s="58"/>
      <c r="D42" s="85"/>
      <c r="E42" s="57"/>
      <c r="F42" s="85"/>
      <c r="G42" s="86"/>
      <c r="H42" s="61"/>
      <c r="I42" s="61"/>
      <c r="J42" s="61"/>
      <c r="K42" s="61"/>
    </row>
    <row r="43" spans="1:11" ht="12.75" customHeight="1">
      <c r="A43" s="87"/>
      <c r="B43" s="57"/>
      <c r="C43" s="58"/>
      <c r="D43" s="85"/>
      <c r="E43" s="57"/>
      <c r="F43" s="85"/>
      <c r="G43" s="86"/>
      <c r="H43" s="61"/>
      <c r="I43" s="61"/>
      <c r="J43" s="61"/>
      <c r="K43" s="61"/>
    </row>
    <row r="44" spans="1:11" ht="12.75" customHeight="1">
      <c r="A44" s="88"/>
      <c r="B44" s="74"/>
      <c r="C44" s="78"/>
      <c r="D44" s="85"/>
      <c r="E44" s="57"/>
      <c r="F44" s="85"/>
      <c r="G44" s="86"/>
      <c r="H44" s="61"/>
      <c r="I44" s="61"/>
      <c r="J44" s="61"/>
      <c r="K44" s="61"/>
    </row>
    <row r="45" spans="1:11" ht="12.75" customHeight="1">
      <c r="A45" s="87"/>
      <c r="B45" s="57"/>
      <c r="C45" s="58"/>
      <c r="D45" s="59"/>
      <c r="E45" s="57"/>
      <c r="F45" s="59"/>
      <c r="G45" s="89"/>
      <c r="H45" s="61"/>
      <c r="I45" s="61"/>
      <c r="J45" s="61"/>
      <c r="K45" s="61"/>
    </row>
    <row r="46" spans="1:11" ht="12.75" customHeight="1">
      <c r="A46" s="87"/>
      <c r="B46" s="57"/>
      <c r="C46" s="58"/>
      <c r="D46" s="59"/>
      <c r="E46" s="57"/>
      <c r="F46" s="59"/>
      <c r="G46" s="89"/>
      <c r="H46" s="61"/>
      <c r="I46" s="61"/>
      <c r="J46" s="61"/>
      <c r="K46" s="61"/>
    </row>
    <row r="47" spans="1:11" ht="12.75" customHeight="1">
      <c r="A47" s="88"/>
      <c r="B47" s="57"/>
      <c r="C47" s="58"/>
      <c r="D47" s="59"/>
      <c r="E47" s="57"/>
      <c r="F47" s="59"/>
      <c r="G47" s="89"/>
      <c r="H47" s="61"/>
      <c r="I47" s="61"/>
      <c r="J47" s="61"/>
      <c r="K47" s="61"/>
    </row>
    <row r="48" spans="1:11" ht="12.75" customHeight="1">
      <c r="A48" s="87"/>
      <c r="B48" s="57"/>
      <c r="C48" s="58"/>
      <c r="D48" s="59"/>
      <c r="E48" s="57"/>
      <c r="F48" s="59"/>
      <c r="G48" s="89"/>
      <c r="H48" s="61"/>
      <c r="I48" s="61"/>
      <c r="J48" s="61"/>
      <c r="K48" s="61"/>
    </row>
    <row r="49" spans="1:11" ht="12.75" customHeight="1">
      <c r="A49" s="37"/>
      <c r="B49" s="38"/>
      <c r="C49" s="50"/>
      <c r="D49" s="73"/>
      <c r="E49" s="74"/>
      <c r="F49" s="73"/>
      <c r="G49" s="90"/>
      <c r="H49" s="73"/>
      <c r="I49" s="77"/>
      <c r="J49" s="61"/>
      <c r="K49" s="61"/>
    </row>
    <row r="50" spans="1:11" ht="12.75" customHeight="1">
      <c r="A50" s="88"/>
      <c r="B50" s="74"/>
      <c r="C50" s="78"/>
      <c r="D50" s="59"/>
      <c r="E50" s="57"/>
      <c r="F50" s="59"/>
      <c r="G50" s="89"/>
      <c r="H50" s="61"/>
      <c r="I50" s="61"/>
      <c r="J50" s="61"/>
      <c r="K50" s="61"/>
    </row>
    <row r="51" spans="1:11" ht="12.75" customHeight="1">
      <c r="A51" s="87"/>
      <c r="B51" s="57"/>
      <c r="C51" s="58"/>
      <c r="D51" s="91"/>
      <c r="E51" s="57"/>
      <c r="F51" s="59"/>
      <c r="G51" s="89"/>
      <c r="H51" s="61"/>
      <c r="I51" s="61"/>
      <c r="J51" s="61"/>
      <c r="K51" s="61"/>
    </row>
    <row r="52" spans="1:11" ht="12.75" customHeight="1">
      <c r="A52" s="87"/>
      <c r="B52" s="57"/>
      <c r="C52" s="58"/>
      <c r="D52" s="59"/>
      <c r="E52" s="57"/>
      <c r="F52" s="59"/>
      <c r="G52" s="89"/>
      <c r="H52" s="61"/>
      <c r="I52" s="61"/>
      <c r="J52" s="61"/>
      <c r="K52" s="61"/>
    </row>
    <row r="53" spans="1:11" ht="12.75" customHeight="1">
      <c r="A53" s="87"/>
      <c r="B53" s="57"/>
      <c r="C53" s="58"/>
      <c r="D53" s="59"/>
      <c r="E53" s="57"/>
      <c r="F53" s="59"/>
      <c r="G53" s="89"/>
      <c r="H53" s="61"/>
      <c r="I53" s="61"/>
      <c r="J53" s="61"/>
      <c r="K53" s="61"/>
    </row>
    <row r="54" spans="1:11" ht="12.75" customHeight="1">
      <c r="A54" s="87"/>
      <c r="B54" s="57"/>
      <c r="C54" s="58"/>
      <c r="D54" s="59"/>
      <c r="E54" s="57"/>
      <c r="F54" s="59"/>
      <c r="G54" s="89"/>
      <c r="H54" s="61"/>
      <c r="I54" s="61"/>
      <c r="J54" s="61"/>
      <c r="K54" s="61"/>
    </row>
    <row r="55" spans="1:11" ht="12.75" customHeight="1">
      <c r="A55" s="87"/>
      <c r="B55" s="57"/>
      <c r="C55" s="58"/>
      <c r="D55" s="59"/>
      <c r="E55" s="57"/>
      <c r="F55" s="59"/>
      <c r="G55" s="89"/>
      <c r="H55" s="61"/>
      <c r="I55" s="61"/>
      <c r="J55" s="61"/>
      <c r="K55" s="61"/>
    </row>
    <row r="56" spans="1:11" ht="12.75" customHeight="1">
      <c r="A56" s="87"/>
      <c r="B56" s="57"/>
      <c r="C56" s="58"/>
      <c r="D56" s="59"/>
      <c r="E56" s="57"/>
      <c r="F56" s="59"/>
      <c r="G56" s="89"/>
      <c r="H56" s="61"/>
      <c r="I56" s="61"/>
      <c r="J56" s="61"/>
      <c r="K56" s="61"/>
    </row>
    <row r="57" spans="1:11" ht="12.75" customHeight="1">
      <c r="A57" s="87"/>
      <c r="B57" s="57"/>
      <c r="C57" s="58"/>
      <c r="D57" s="59"/>
      <c r="E57" s="57"/>
      <c r="F57" s="59"/>
      <c r="G57" s="89"/>
      <c r="H57" s="61"/>
      <c r="I57" s="61"/>
      <c r="J57" s="61"/>
      <c r="K57" s="61"/>
    </row>
    <row r="58" spans="1:11" ht="12.75" customHeight="1">
      <c r="A58" s="87"/>
      <c r="B58" s="57"/>
      <c r="C58" s="58"/>
      <c r="D58" s="59"/>
      <c r="E58" s="57"/>
      <c r="F58" s="59"/>
      <c r="G58" s="89"/>
      <c r="H58" s="61"/>
      <c r="I58" s="61"/>
      <c r="J58" s="61"/>
      <c r="K58" s="61"/>
    </row>
    <row r="59" spans="1:11" ht="12.75" customHeight="1">
      <c r="A59" s="87"/>
      <c r="B59" s="57"/>
      <c r="C59" s="58"/>
      <c r="D59" s="59"/>
      <c r="E59" s="57"/>
      <c r="F59" s="59"/>
      <c r="G59" s="89"/>
      <c r="H59" s="61"/>
      <c r="I59" s="61"/>
      <c r="J59" s="61"/>
      <c r="K59" s="61"/>
    </row>
    <row r="60" spans="1:11" ht="12.75" customHeight="1">
      <c r="A60" s="87"/>
      <c r="B60" s="57"/>
      <c r="C60" s="58"/>
      <c r="D60" s="59"/>
      <c r="E60" s="57"/>
      <c r="F60" s="59"/>
      <c r="G60" s="89"/>
      <c r="H60" s="61"/>
      <c r="I60" s="61"/>
      <c r="J60" s="61"/>
      <c r="K60" s="61"/>
    </row>
    <row r="61" spans="1:11" ht="12.75" customHeight="1">
      <c r="A61" s="87"/>
      <c r="B61" s="57"/>
      <c r="C61" s="58"/>
      <c r="D61" s="59"/>
      <c r="E61" s="57"/>
      <c r="F61" s="59"/>
      <c r="G61" s="89"/>
      <c r="H61" s="61"/>
      <c r="I61" s="61"/>
      <c r="J61" s="61"/>
      <c r="K61" s="61"/>
    </row>
    <row r="62" spans="1:11" ht="12.75" customHeight="1">
      <c r="A62" s="87"/>
      <c r="B62" s="57"/>
      <c r="C62" s="58"/>
      <c r="D62" s="59"/>
      <c r="E62" s="57"/>
      <c r="F62" s="59"/>
      <c r="G62" s="89"/>
      <c r="H62" s="61"/>
      <c r="I62" s="61"/>
      <c r="J62" s="61"/>
      <c r="K62" s="61"/>
    </row>
    <row r="63" spans="1:11" ht="12.75" customHeight="1">
      <c r="A63" s="87"/>
      <c r="B63" s="57"/>
      <c r="C63" s="58"/>
      <c r="D63" s="59"/>
      <c r="E63" s="57"/>
      <c r="F63" s="59"/>
      <c r="G63" s="89"/>
      <c r="H63" s="61"/>
      <c r="I63" s="61"/>
      <c r="J63" s="61"/>
      <c r="K63" s="61"/>
    </row>
    <row r="64" spans="1:11" ht="12.75" customHeight="1">
      <c r="A64" s="87"/>
      <c r="B64" s="57"/>
      <c r="C64" s="58"/>
      <c r="D64" s="59"/>
      <c r="E64" s="57"/>
      <c r="F64" s="59"/>
      <c r="G64" s="89"/>
      <c r="H64" s="61"/>
      <c r="I64" s="61"/>
      <c r="J64" s="61"/>
      <c r="K64" s="61"/>
    </row>
    <row r="65" spans="1:11" ht="12.75" customHeight="1">
      <c r="A65" s="87"/>
      <c r="B65" s="57"/>
      <c r="C65" s="58"/>
      <c r="D65" s="59"/>
      <c r="E65" s="57"/>
      <c r="F65" s="59"/>
      <c r="G65" s="89"/>
      <c r="H65" s="61"/>
      <c r="I65" s="61"/>
      <c r="J65" s="61"/>
      <c r="K65" s="61"/>
    </row>
    <row r="66" spans="1:11" ht="12.75" customHeight="1">
      <c r="A66" s="87"/>
      <c r="B66" s="57"/>
      <c r="C66" s="58"/>
      <c r="D66" s="59"/>
      <c r="E66" s="57"/>
      <c r="F66" s="59"/>
      <c r="G66" s="89"/>
      <c r="H66" s="61"/>
      <c r="I66" s="61"/>
      <c r="J66" s="61"/>
      <c r="K66" s="61"/>
    </row>
    <row r="67" spans="1:11" ht="12.75" customHeight="1">
      <c r="A67" s="87"/>
      <c r="B67" s="57"/>
      <c r="C67" s="58"/>
      <c r="D67" s="59"/>
      <c r="E67" s="57"/>
      <c r="F67" s="59"/>
      <c r="G67" s="89"/>
      <c r="H67" s="61"/>
      <c r="I67" s="61"/>
      <c r="J67" s="61"/>
      <c r="K67" s="61"/>
    </row>
    <row r="68" spans="1:11" ht="12.75" customHeight="1">
      <c r="A68" s="87"/>
      <c r="B68" s="57"/>
      <c r="C68" s="58"/>
      <c r="D68" s="59"/>
      <c r="E68" s="57"/>
      <c r="F68" s="59"/>
      <c r="G68" s="89"/>
      <c r="H68" s="61"/>
      <c r="I68" s="61"/>
      <c r="J68" s="61"/>
      <c r="K68" s="61"/>
    </row>
    <row r="69" spans="1:14" s="92" customFormat="1" ht="12.75" customHeight="1">
      <c r="A69" s="87"/>
      <c r="B69" s="57"/>
      <c r="C69" s="58"/>
      <c r="D69" s="59"/>
      <c r="E69" s="57"/>
      <c r="F69" s="59"/>
      <c r="G69" s="89"/>
      <c r="H69" s="61"/>
      <c r="I69" s="61"/>
      <c r="J69" s="61"/>
      <c r="K69" s="61"/>
      <c r="N69" s="93"/>
    </row>
    <row r="70" spans="1:11" ht="12.75" customHeight="1">
      <c r="A70" s="87"/>
      <c r="B70" s="57"/>
      <c r="C70" s="58"/>
      <c r="D70" s="59"/>
      <c r="E70" s="57"/>
      <c r="F70" s="59"/>
      <c r="G70" s="89"/>
      <c r="H70" s="61"/>
      <c r="I70" s="61"/>
      <c r="J70" s="61"/>
      <c r="K70" s="61"/>
    </row>
    <row r="71" spans="1:11" ht="12.75" customHeight="1">
      <c r="A71" s="87"/>
      <c r="B71" s="57"/>
      <c r="C71" s="58"/>
      <c r="D71" s="59"/>
      <c r="E71" s="57"/>
      <c r="F71" s="59"/>
      <c r="G71" s="89"/>
      <c r="H71" s="61"/>
      <c r="I71" s="61"/>
      <c r="J71" s="61"/>
      <c r="K71" s="61"/>
    </row>
    <row r="72" spans="1:7" ht="12.75" customHeight="1">
      <c r="A72" s="87"/>
      <c r="B72" s="57"/>
      <c r="C72" s="58"/>
      <c r="D72" s="59"/>
      <c r="E72" s="57"/>
      <c r="F72" s="59"/>
      <c r="G72" s="89"/>
    </row>
    <row r="73" spans="1:11" ht="12.75" customHeight="1">
      <c r="A73" s="88"/>
      <c r="B73" s="74"/>
      <c r="C73" s="78"/>
      <c r="D73" s="59"/>
      <c r="E73" s="57"/>
      <c r="F73" s="59"/>
      <c r="G73" s="89"/>
      <c r="H73" s="61"/>
      <c r="I73" s="61"/>
      <c r="J73" s="61"/>
      <c r="K73" s="61"/>
    </row>
    <row r="74" spans="1:11" ht="12.75" customHeight="1">
      <c r="A74" s="87"/>
      <c r="B74" s="57"/>
      <c r="C74" s="58"/>
      <c r="D74" s="59"/>
      <c r="E74" s="57"/>
      <c r="F74" s="59"/>
      <c r="G74" s="89"/>
      <c r="H74" s="61"/>
      <c r="I74" s="61"/>
      <c r="J74" s="61"/>
      <c r="K74" s="61"/>
    </row>
    <row r="75" spans="1:11" ht="12.75" customHeight="1">
      <c r="A75" s="87"/>
      <c r="B75" s="57"/>
      <c r="C75" s="58"/>
      <c r="D75" s="59"/>
      <c r="E75" s="57"/>
      <c r="F75" s="59"/>
      <c r="G75" s="89"/>
      <c r="H75" s="61"/>
      <c r="I75" s="61"/>
      <c r="J75" s="61"/>
      <c r="K75" s="61"/>
    </row>
    <row r="76" spans="1:11" ht="12.75" customHeight="1">
      <c r="A76" s="88"/>
      <c r="B76" s="57"/>
      <c r="C76" s="58"/>
      <c r="D76" s="59"/>
      <c r="E76" s="57"/>
      <c r="F76" s="59"/>
      <c r="G76" s="89"/>
      <c r="H76" s="61"/>
      <c r="I76" s="61"/>
      <c r="J76" s="61"/>
      <c r="K76" s="61"/>
    </row>
    <row r="77" spans="1:11" ht="12.75" customHeight="1">
      <c r="A77" s="87"/>
      <c r="B77" s="57"/>
      <c r="C77" s="58"/>
      <c r="D77" s="59"/>
      <c r="E77" s="57"/>
      <c r="F77" s="59"/>
      <c r="G77" s="89"/>
      <c r="H77" s="61"/>
      <c r="I77" s="61"/>
      <c r="J77" s="61"/>
      <c r="K77" s="61"/>
    </row>
    <row r="78" spans="1:11" ht="12.75" customHeight="1">
      <c r="A78" s="37"/>
      <c r="B78" s="38"/>
      <c r="C78" s="50"/>
      <c r="D78" s="73"/>
      <c r="E78" s="74"/>
      <c r="F78" s="73"/>
      <c r="G78" s="90"/>
      <c r="H78" s="73"/>
      <c r="I78" s="77"/>
      <c r="J78" s="61"/>
      <c r="K78" s="61"/>
    </row>
    <row r="79" spans="1:11" ht="12.75" customHeight="1">
      <c r="A79" s="88"/>
      <c r="B79" s="74"/>
      <c r="C79" s="78"/>
      <c r="D79" s="59"/>
      <c r="E79" s="57"/>
      <c r="F79" s="59"/>
      <c r="G79" s="89"/>
      <c r="H79" s="61"/>
      <c r="I79" s="61"/>
      <c r="J79" s="61"/>
      <c r="K79" s="61"/>
    </row>
    <row r="80" spans="1:11" ht="12.75" customHeight="1">
      <c r="A80" s="87"/>
      <c r="B80" s="57"/>
      <c r="C80" s="58"/>
      <c r="D80" s="59"/>
      <c r="E80" s="57"/>
      <c r="F80" s="59"/>
      <c r="G80" s="89"/>
      <c r="H80" s="61"/>
      <c r="I80" s="61"/>
      <c r="J80" s="61"/>
      <c r="K80" s="61"/>
    </row>
    <row r="81" spans="1:11" ht="12.75" customHeight="1">
      <c r="A81" s="87"/>
      <c r="B81" s="57"/>
      <c r="C81" s="58"/>
      <c r="D81" s="59"/>
      <c r="E81" s="57"/>
      <c r="F81" s="59"/>
      <c r="G81" s="89"/>
      <c r="H81" s="61"/>
      <c r="I81" s="61"/>
      <c r="J81" s="61"/>
      <c r="K81" s="61"/>
    </row>
    <row r="82" spans="1:11" ht="12.75" customHeight="1">
      <c r="A82" s="87"/>
      <c r="B82" s="57"/>
      <c r="C82" s="58"/>
      <c r="D82" s="59"/>
      <c r="E82" s="57"/>
      <c r="F82" s="59"/>
      <c r="G82" s="89"/>
      <c r="H82" s="61"/>
      <c r="I82" s="61"/>
      <c r="J82" s="61"/>
      <c r="K82" s="61"/>
    </row>
    <row r="83" spans="1:11" ht="12.75" customHeight="1">
      <c r="A83" s="87"/>
      <c r="B83" s="57"/>
      <c r="C83" s="58"/>
      <c r="D83" s="59"/>
      <c r="E83" s="57"/>
      <c r="F83" s="59"/>
      <c r="G83" s="89"/>
      <c r="H83" s="61"/>
      <c r="I83" s="61"/>
      <c r="J83" s="61"/>
      <c r="K83" s="61"/>
    </row>
    <row r="84" spans="1:11" ht="12.75" customHeight="1">
      <c r="A84" s="87"/>
      <c r="B84" s="57"/>
      <c r="C84" s="58"/>
      <c r="D84" s="59"/>
      <c r="E84" s="57"/>
      <c r="F84" s="59"/>
      <c r="G84" s="89"/>
      <c r="H84" s="61"/>
      <c r="I84" s="61"/>
      <c r="J84" s="61"/>
      <c r="K84" s="61"/>
    </row>
    <row r="85" spans="1:11" ht="12.75" customHeight="1">
      <c r="A85" s="87"/>
      <c r="B85" s="57"/>
      <c r="C85" s="58"/>
      <c r="D85" s="59"/>
      <c r="E85" s="57"/>
      <c r="F85" s="59"/>
      <c r="G85" s="89"/>
      <c r="H85" s="61"/>
      <c r="I85" s="61"/>
      <c r="J85" s="61"/>
      <c r="K85" s="61"/>
    </row>
    <row r="86" spans="1:11" ht="12.75" customHeight="1">
      <c r="A86" s="87"/>
      <c r="B86" s="57"/>
      <c r="C86" s="58"/>
      <c r="D86" s="59"/>
      <c r="E86" s="57"/>
      <c r="F86" s="59"/>
      <c r="G86" s="89"/>
      <c r="H86" s="61"/>
      <c r="I86" s="61"/>
      <c r="J86" s="61"/>
      <c r="K86" s="61"/>
    </row>
    <row r="87" spans="1:11" ht="12.75" customHeight="1">
      <c r="A87" s="87"/>
      <c r="B87" s="57"/>
      <c r="C87" s="58"/>
      <c r="D87" s="59"/>
      <c r="E87" s="57"/>
      <c r="F87" s="59"/>
      <c r="G87" s="89"/>
      <c r="H87" s="61"/>
      <c r="I87" s="61"/>
      <c r="J87" s="61"/>
      <c r="K87" s="61"/>
    </row>
    <row r="88" spans="1:11" ht="12.75" customHeight="1">
      <c r="A88" s="87"/>
      <c r="B88" s="57"/>
      <c r="C88" s="58"/>
      <c r="D88" s="59"/>
      <c r="E88" s="57"/>
      <c r="F88" s="59"/>
      <c r="G88" s="89"/>
      <c r="H88" s="61"/>
      <c r="I88" s="61"/>
      <c r="J88" s="61"/>
      <c r="K88" s="61"/>
    </row>
    <row r="89" spans="1:11" ht="12.75" customHeight="1">
      <c r="A89" s="87"/>
      <c r="B89" s="57"/>
      <c r="C89" s="58"/>
      <c r="D89" s="59"/>
      <c r="E89" s="57"/>
      <c r="F89" s="59"/>
      <c r="G89" s="89"/>
      <c r="H89" s="61"/>
      <c r="I89" s="61"/>
      <c r="J89" s="61"/>
      <c r="K89" s="61"/>
    </row>
    <row r="90" spans="1:11" ht="12.75" customHeight="1">
      <c r="A90" s="87"/>
      <c r="B90" s="57"/>
      <c r="C90" s="58"/>
      <c r="D90" s="59"/>
      <c r="E90" s="57"/>
      <c r="F90" s="59"/>
      <c r="G90" s="89"/>
      <c r="H90" s="61"/>
      <c r="I90" s="61"/>
      <c r="J90" s="61"/>
      <c r="K90" s="61"/>
    </row>
    <row r="91" spans="1:11" ht="12.75" customHeight="1">
      <c r="A91" s="87"/>
      <c r="B91" s="57"/>
      <c r="C91" s="58"/>
      <c r="D91" s="59"/>
      <c r="E91" s="57"/>
      <c r="F91" s="59"/>
      <c r="G91" s="89"/>
      <c r="H91" s="61"/>
      <c r="I91" s="61"/>
      <c r="J91" s="61"/>
      <c r="K91" s="61"/>
    </row>
    <row r="92" spans="1:11" ht="12.75" customHeight="1">
      <c r="A92" s="87"/>
      <c r="B92" s="57"/>
      <c r="C92" s="58"/>
      <c r="D92" s="59"/>
      <c r="E92" s="57"/>
      <c r="F92" s="59"/>
      <c r="G92" s="89"/>
      <c r="H92" s="61"/>
      <c r="I92" s="61"/>
      <c r="J92" s="61"/>
      <c r="K92" s="61"/>
    </row>
    <row r="93" spans="1:11" ht="12.75" customHeight="1">
      <c r="A93" s="87"/>
      <c r="B93" s="57"/>
      <c r="C93" s="58"/>
      <c r="D93" s="59"/>
      <c r="E93" s="57"/>
      <c r="F93" s="59"/>
      <c r="G93" s="89"/>
      <c r="H93" s="61"/>
      <c r="I93" s="61"/>
      <c r="J93" s="61"/>
      <c r="K93" s="61"/>
    </row>
    <row r="94" spans="1:11" ht="12.75" customHeight="1">
      <c r="A94" s="87"/>
      <c r="B94" s="57"/>
      <c r="C94" s="58"/>
      <c r="D94" s="59"/>
      <c r="E94" s="57"/>
      <c r="F94" s="59"/>
      <c r="G94" s="89"/>
      <c r="H94" s="61"/>
      <c r="I94" s="61"/>
      <c r="J94" s="61"/>
      <c r="K94" s="61"/>
    </row>
    <row r="95" spans="1:11" ht="12.75" customHeight="1">
      <c r="A95" s="87"/>
      <c r="B95" s="57"/>
      <c r="C95" s="58"/>
      <c r="D95" s="59"/>
      <c r="E95" s="57"/>
      <c r="F95" s="59"/>
      <c r="G95" s="89"/>
      <c r="H95" s="61"/>
      <c r="I95" s="61"/>
      <c r="J95" s="61"/>
      <c r="K95" s="61"/>
    </row>
    <row r="96" spans="1:11" ht="12.75" customHeight="1">
      <c r="A96" s="88"/>
      <c r="B96" s="74"/>
      <c r="C96" s="78"/>
      <c r="D96" s="59"/>
      <c r="E96" s="57"/>
      <c r="F96" s="59"/>
      <c r="G96" s="89"/>
      <c r="H96" s="61"/>
      <c r="I96" s="61"/>
      <c r="J96" s="61"/>
      <c r="K96" s="61"/>
    </row>
    <row r="97" spans="1:11" ht="12.75" customHeight="1">
      <c r="A97" s="87"/>
      <c r="B97" s="57"/>
      <c r="C97" s="58"/>
      <c r="D97" s="59"/>
      <c r="E97" s="57"/>
      <c r="F97" s="59"/>
      <c r="G97" s="89"/>
      <c r="H97" s="61"/>
      <c r="I97" s="61"/>
      <c r="J97" s="61"/>
      <c r="K97" s="61"/>
    </row>
    <row r="98" spans="1:11" ht="12.75" customHeight="1">
      <c r="A98" s="87"/>
      <c r="B98" s="57"/>
      <c r="C98" s="58"/>
      <c r="D98" s="59"/>
      <c r="E98" s="57"/>
      <c r="F98" s="59"/>
      <c r="G98" s="89"/>
      <c r="H98" s="61"/>
      <c r="I98" s="61"/>
      <c r="J98" s="61"/>
      <c r="K98" s="61"/>
    </row>
    <row r="99" spans="1:14" s="92" customFormat="1" ht="12.75" customHeight="1">
      <c r="A99" s="88"/>
      <c r="B99" s="57"/>
      <c r="C99" s="58"/>
      <c r="D99" s="59"/>
      <c r="E99" s="57"/>
      <c r="F99" s="59"/>
      <c r="G99" s="89"/>
      <c r="H99" s="61"/>
      <c r="I99" s="61"/>
      <c r="J99" s="61"/>
      <c r="K99" s="61"/>
      <c r="N99" s="93"/>
    </row>
    <row r="100" spans="1:14" s="92" customFormat="1" ht="12.75" customHeight="1">
      <c r="A100" s="87"/>
      <c r="B100" s="57"/>
      <c r="C100" s="58"/>
      <c r="D100" s="59"/>
      <c r="E100" s="57"/>
      <c r="F100" s="59"/>
      <c r="G100" s="89"/>
      <c r="H100" s="61"/>
      <c r="I100" s="61"/>
      <c r="J100" s="61"/>
      <c r="K100" s="61"/>
      <c r="N100" s="93"/>
    </row>
    <row r="101" spans="1:14" s="101" customFormat="1" ht="12.75" customHeight="1">
      <c r="A101" s="94"/>
      <c r="B101" s="95"/>
      <c r="C101" s="96"/>
      <c r="D101" s="97"/>
      <c r="E101" s="98"/>
      <c r="F101" s="97"/>
      <c r="G101" s="99"/>
      <c r="H101" s="73"/>
      <c r="I101" s="77"/>
      <c r="J101" s="100"/>
      <c r="K101" s="100"/>
      <c r="N101" s="93"/>
    </row>
    <row r="102" spans="1:14" s="92" customFormat="1" ht="12.75" customHeight="1">
      <c r="A102" s="87"/>
      <c r="B102" s="57"/>
      <c r="C102" s="58"/>
      <c r="D102" s="59"/>
      <c r="E102" s="57"/>
      <c r="F102" s="59"/>
      <c r="G102" s="89"/>
      <c r="H102" s="61"/>
      <c r="I102" s="61"/>
      <c r="J102" s="61"/>
      <c r="K102" s="61"/>
      <c r="N102" s="93"/>
    </row>
    <row r="103" spans="1:14" s="92" customFormat="1" ht="12.75" customHeight="1">
      <c r="A103" s="87"/>
      <c r="B103" s="57"/>
      <c r="C103" s="58"/>
      <c r="D103" s="59"/>
      <c r="E103" s="57"/>
      <c r="F103" s="59"/>
      <c r="G103" s="89"/>
      <c r="H103" s="61"/>
      <c r="I103" s="61"/>
      <c r="J103" s="61"/>
      <c r="K103" s="61"/>
      <c r="N103" s="93"/>
    </row>
    <row r="104" spans="1:14" s="92" customFormat="1" ht="12.75" customHeight="1">
      <c r="A104" s="87"/>
      <c r="B104" s="57"/>
      <c r="C104" s="58"/>
      <c r="D104" s="59"/>
      <c r="E104" s="57"/>
      <c r="F104" s="59"/>
      <c r="G104" s="89"/>
      <c r="H104" s="61"/>
      <c r="I104" s="61"/>
      <c r="J104" s="61"/>
      <c r="K104" s="61"/>
      <c r="N104" s="93"/>
    </row>
    <row r="105" spans="1:14" s="101" customFormat="1" ht="12.75" customHeight="1">
      <c r="A105" s="102"/>
      <c r="B105" s="98"/>
      <c r="C105" s="103"/>
      <c r="D105" s="104"/>
      <c r="E105" s="105"/>
      <c r="F105" s="104"/>
      <c r="G105" s="106"/>
      <c r="H105" s="100"/>
      <c r="I105" s="100"/>
      <c r="J105" s="100"/>
      <c r="K105" s="100"/>
      <c r="N105" s="93"/>
    </row>
    <row r="106" spans="1:11" ht="12.75" customHeight="1">
      <c r="A106" s="87"/>
      <c r="B106" s="57"/>
      <c r="C106" s="58"/>
      <c r="D106" s="59"/>
      <c r="E106" s="57"/>
      <c r="F106" s="59"/>
      <c r="G106" s="89"/>
      <c r="H106" s="61"/>
      <c r="I106" s="61"/>
      <c r="J106" s="61"/>
      <c r="K106" s="61"/>
    </row>
    <row r="107" spans="10:11" ht="12.75" customHeight="1">
      <c r="J107" s="100"/>
      <c r="K107" s="100"/>
    </row>
    <row r="108" spans="1:11" ht="12.75" customHeight="1">
      <c r="A108" s="88"/>
      <c r="B108" s="57"/>
      <c r="C108" s="58"/>
      <c r="D108" s="59"/>
      <c r="E108" s="57"/>
      <c r="F108" s="59"/>
      <c r="G108" s="89"/>
      <c r="H108" s="61"/>
      <c r="I108" s="61"/>
      <c r="J108" s="100"/>
      <c r="K108" s="100"/>
    </row>
    <row r="109" spans="1:11" ht="12.75" customHeight="1">
      <c r="A109" s="88"/>
      <c r="B109" s="57"/>
      <c r="C109" s="58"/>
      <c r="D109" s="59"/>
      <c r="E109" s="57"/>
      <c r="F109" s="59"/>
      <c r="G109" s="89"/>
      <c r="H109" s="61"/>
      <c r="I109" s="61"/>
      <c r="J109" s="100"/>
      <c r="K109" s="100"/>
    </row>
    <row r="110" spans="1:9" ht="12.75" customHeight="1">
      <c r="A110" s="37"/>
      <c r="B110" s="38"/>
      <c r="C110" s="50"/>
      <c r="D110" s="73"/>
      <c r="E110" s="74"/>
      <c r="F110" s="73"/>
      <c r="G110" s="90"/>
      <c r="H110" s="73"/>
      <c r="I110" s="77"/>
    </row>
    <row r="111" spans="1:9" ht="12.75" customHeight="1">
      <c r="A111" s="88"/>
      <c r="B111" s="57"/>
      <c r="C111" s="58"/>
      <c r="D111" s="59"/>
      <c r="E111" s="57"/>
      <c r="F111" s="59"/>
      <c r="G111" s="89"/>
      <c r="H111" s="61"/>
      <c r="I111" s="61"/>
    </row>
    <row r="112" spans="1:9" ht="12.75" customHeight="1">
      <c r="A112" s="87"/>
      <c r="B112" s="57"/>
      <c r="C112" s="58"/>
      <c r="D112" s="59"/>
      <c r="E112" s="57"/>
      <c r="F112" s="59"/>
      <c r="G112" s="89"/>
      <c r="H112" s="61"/>
      <c r="I112" s="61"/>
    </row>
    <row r="113" spans="1:11" ht="12.75" customHeight="1">
      <c r="A113" s="87"/>
      <c r="B113" s="57"/>
      <c r="C113" s="58"/>
      <c r="D113" s="59"/>
      <c r="E113" s="57"/>
      <c r="F113" s="59"/>
      <c r="G113" s="89"/>
      <c r="H113" s="61"/>
      <c r="I113" s="61"/>
      <c r="J113" s="61"/>
      <c r="K113" s="61"/>
    </row>
    <row r="114" spans="1:11" ht="12.75" customHeight="1">
      <c r="A114" s="87"/>
      <c r="B114" s="57"/>
      <c r="C114" s="58"/>
      <c r="D114" s="59"/>
      <c r="E114" s="57"/>
      <c r="F114" s="59"/>
      <c r="G114" s="89"/>
      <c r="H114" s="61"/>
      <c r="I114" s="61"/>
      <c r="J114" s="61"/>
      <c r="K114" s="61"/>
    </row>
    <row r="115" spans="1:11" ht="12.75" customHeight="1">
      <c r="A115" s="108"/>
      <c r="B115" s="57"/>
      <c r="C115" s="58"/>
      <c r="D115" s="59"/>
      <c r="E115" s="57"/>
      <c r="F115" s="59"/>
      <c r="G115" s="89"/>
      <c r="H115" s="61"/>
      <c r="I115" s="61"/>
      <c r="J115" s="61"/>
      <c r="K115" s="61"/>
    </row>
    <row r="116" spans="1:11" ht="12.75" customHeight="1">
      <c r="A116" s="87"/>
      <c r="B116" s="57"/>
      <c r="C116" s="58"/>
      <c r="D116" s="59"/>
      <c r="E116" s="57"/>
      <c r="F116" s="59"/>
      <c r="G116" s="89"/>
      <c r="H116" s="61"/>
      <c r="I116" s="61"/>
      <c r="J116" s="61"/>
      <c r="K116" s="61"/>
    </row>
    <row r="117" spans="1:11" ht="12.75" customHeight="1">
      <c r="A117" s="87"/>
      <c r="B117" s="57"/>
      <c r="C117" s="58"/>
      <c r="D117" s="59"/>
      <c r="E117" s="57"/>
      <c r="F117" s="59"/>
      <c r="G117" s="89"/>
      <c r="H117" s="61"/>
      <c r="I117" s="61"/>
      <c r="J117" s="61"/>
      <c r="K117" s="61"/>
    </row>
    <row r="118" spans="1:11" ht="12.75" customHeight="1">
      <c r="A118" s="87"/>
      <c r="B118" s="57"/>
      <c r="C118" s="58"/>
      <c r="D118" s="59"/>
      <c r="E118" s="57"/>
      <c r="F118" s="59"/>
      <c r="G118" s="89"/>
      <c r="H118" s="61"/>
      <c r="I118" s="61"/>
      <c r="J118" s="61"/>
      <c r="K118" s="61"/>
    </row>
    <row r="119" spans="1:11" ht="12.75" customHeight="1">
      <c r="A119" s="87"/>
      <c r="B119" s="57"/>
      <c r="C119" s="58"/>
      <c r="D119" s="59"/>
      <c r="E119" s="57"/>
      <c r="F119" s="59"/>
      <c r="G119" s="89"/>
      <c r="H119" s="61"/>
      <c r="I119" s="61"/>
      <c r="J119" s="61"/>
      <c r="K119" s="61"/>
    </row>
    <row r="120" spans="1:11" ht="12.75" customHeight="1">
      <c r="A120" s="87"/>
      <c r="B120" s="57"/>
      <c r="C120" s="58"/>
      <c r="D120" s="59"/>
      <c r="E120" s="57"/>
      <c r="F120" s="59"/>
      <c r="G120" s="89"/>
      <c r="H120" s="61"/>
      <c r="I120" s="61"/>
      <c r="J120" s="61"/>
      <c r="K120" s="61"/>
    </row>
    <row r="121" spans="1:11" ht="12.75" customHeight="1">
      <c r="A121" s="87"/>
      <c r="B121" s="57"/>
      <c r="C121" s="58"/>
      <c r="D121" s="59"/>
      <c r="E121" s="57"/>
      <c r="F121" s="59"/>
      <c r="G121" s="89"/>
      <c r="H121" s="61"/>
      <c r="I121" s="61"/>
      <c r="J121" s="61"/>
      <c r="K121" s="61"/>
    </row>
    <row r="122" spans="1:16" s="61" customFormat="1" ht="12.75" customHeight="1">
      <c r="A122" s="87"/>
      <c r="B122" s="57"/>
      <c r="C122" s="58"/>
      <c r="D122" s="59"/>
      <c r="E122" s="57"/>
      <c r="F122" s="59"/>
      <c r="G122" s="89"/>
      <c r="J122" s="87"/>
      <c r="K122" s="57"/>
      <c r="L122" s="58"/>
      <c r="M122" s="59"/>
      <c r="N122" s="38"/>
      <c r="O122" s="59"/>
      <c r="P122" s="109"/>
    </row>
    <row r="123" spans="1:16" s="61" customFormat="1" ht="12.75" customHeight="1">
      <c r="A123" s="87"/>
      <c r="B123" s="57"/>
      <c r="C123" s="58"/>
      <c r="D123" s="59"/>
      <c r="E123" s="57"/>
      <c r="F123" s="59"/>
      <c r="G123" s="89"/>
      <c r="J123" s="87"/>
      <c r="K123" s="57"/>
      <c r="L123" s="58"/>
      <c r="M123" s="59"/>
      <c r="N123" s="38"/>
      <c r="O123" s="59"/>
      <c r="P123" s="109"/>
    </row>
    <row r="124" spans="1:16" s="61" customFormat="1" ht="12.75" customHeight="1">
      <c r="A124" s="87"/>
      <c r="B124" s="57"/>
      <c r="C124" s="58"/>
      <c r="D124" s="59"/>
      <c r="E124" s="57"/>
      <c r="F124" s="59"/>
      <c r="G124" s="89"/>
      <c r="J124" s="87"/>
      <c r="K124" s="57"/>
      <c r="L124" s="58"/>
      <c r="M124" s="59"/>
      <c r="N124" s="38"/>
      <c r="O124" s="59"/>
      <c r="P124" s="109"/>
    </row>
    <row r="125" spans="1:16" s="61" customFormat="1" ht="12.75" customHeight="1">
      <c r="A125" s="87"/>
      <c r="B125" s="57"/>
      <c r="C125" s="58"/>
      <c r="D125" s="59"/>
      <c r="E125" s="57"/>
      <c r="F125" s="59"/>
      <c r="G125" s="89"/>
      <c r="J125" s="87"/>
      <c r="K125" s="57"/>
      <c r="L125" s="58"/>
      <c r="M125" s="59"/>
      <c r="N125" s="38"/>
      <c r="O125" s="59"/>
      <c r="P125" s="109"/>
    </row>
    <row r="126" spans="1:16" s="61" customFormat="1" ht="12.75" customHeight="1">
      <c r="A126" s="87"/>
      <c r="B126" s="57"/>
      <c r="C126" s="58"/>
      <c r="D126" s="59"/>
      <c r="E126" s="57"/>
      <c r="F126" s="59"/>
      <c r="G126" s="89"/>
      <c r="J126" s="87"/>
      <c r="K126" s="57"/>
      <c r="L126" s="58"/>
      <c r="M126" s="59"/>
      <c r="N126" s="38"/>
      <c r="O126" s="59"/>
      <c r="P126" s="109"/>
    </row>
    <row r="127" spans="1:16" s="61" customFormat="1" ht="12.75" customHeight="1">
      <c r="A127" s="87"/>
      <c r="B127" s="57"/>
      <c r="C127" s="58"/>
      <c r="D127" s="59"/>
      <c r="E127" s="57"/>
      <c r="F127" s="59"/>
      <c r="G127" s="89"/>
      <c r="J127" s="87"/>
      <c r="K127" s="57"/>
      <c r="L127" s="58"/>
      <c r="M127" s="59"/>
      <c r="N127" s="38"/>
      <c r="O127" s="59"/>
      <c r="P127" s="109"/>
    </row>
    <row r="128" spans="1:11" ht="12.75" customHeight="1">
      <c r="A128" s="88"/>
      <c r="B128" s="74"/>
      <c r="C128" s="78"/>
      <c r="D128" s="59"/>
      <c r="E128" s="57"/>
      <c r="F128" s="59"/>
      <c r="G128" s="89"/>
      <c r="H128" s="61"/>
      <c r="I128" s="61"/>
      <c r="J128" s="61"/>
      <c r="K128" s="61"/>
    </row>
    <row r="129" spans="1:11" ht="12.75" customHeight="1">
      <c r="A129" s="88"/>
      <c r="B129" s="74"/>
      <c r="C129" s="78"/>
      <c r="D129" s="59"/>
      <c r="E129" s="57"/>
      <c r="F129" s="59"/>
      <c r="G129" s="89"/>
      <c r="H129" s="61"/>
      <c r="I129" s="61"/>
      <c r="J129" s="61"/>
      <c r="K129" s="61"/>
    </row>
    <row r="130" spans="1:11" ht="12.75" customHeight="1">
      <c r="A130" s="88"/>
      <c r="B130" s="74"/>
      <c r="C130" s="78"/>
      <c r="D130" s="59"/>
      <c r="E130" s="57"/>
      <c r="F130" s="59"/>
      <c r="G130" s="89"/>
      <c r="H130" s="61"/>
      <c r="I130" s="61"/>
      <c r="J130" s="61"/>
      <c r="K130" s="61"/>
    </row>
    <row r="131" spans="1:11" ht="12.75" customHeight="1">
      <c r="A131" s="110"/>
      <c r="B131" s="111"/>
      <c r="C131" s="112"/>
      <c r="D131" s="113"/>
      <c r="E131" s="114"/>
      <c r="F131" s="113"/>
      <c r="G131" s="115"/>
      <c r="H131" s="114"/>
      <c r="I131" s="114"/>
      <c r="J131" s="61"/>
      <c r="K131" s="61"/>
    </row>
    <row r="132" spans="1:11" ht="12.75" customHeight="1">
      <c r="A132" s="110"/>
      <c r="B132" s="111"/>
      <c r="C132" s="112"/>
      <c r="D132" s="113"/>
      <c r="E132" s="114"/>
      <c r="F132" s="113"/>
      <c r="G132" s="115"/>
      <c r="H132" s="114"/>
      <c r="I132" s="114"/>
      <c r="J132" s="61"/>
      <c r="K132" s="61"/>
    </row>
    <row r="133" spans="1:11" ht="12.75" customHeight="1">
      <c r="A133" s="116"/>
      <c r="B133" s="117"/>
      <c r="C133" s="118"/>
      <c r="D133" s="119"/>
      <c r="E133" s="111"/>
      <c r="F133" s="119"/>
      <c r="G133" s="120"/>
      <c r="H133" s="73"/>
      <c r="I133" s="77"/>
      <c r="J133" s="61"/>
      <c r="K133" s="61"/>
    </row>
    <row r="134" spans="1:11" ht="12.75" customHeight="1">
      <c r="A134" s="121"/>
      <c r="B134" s="122"/>
      <c r="C134" s="123"/>
      <c r="D134" s="124"/>
      <c r="E134" s="125"/>
      <c r="F134" s="124"/>
      <c r="G134" s="126"/>
      <c r="H134" s="125"/>
      <c r="I134" s="125"/>
      <c r="J134" s="61"/>
      <c r="K134" s="61"/>
    </row>
    <row r="135" spans="1:11" ht="12.75" customHeight="1">
      <c r="A135" s="108"/>
      <c r="B135" s="105"/>
      <c r="C135" s="127"/>
      <c r="D135" s="128"/>
      <c r="E135" s="105"/>
      <c r="F135" s="128"/>
      <c r="G135" s="129"/>
      <c r="H135" s="100"/>
      <c r="I135" s="100"/>
      <c r="J135" s="114"/>
      <c r="K135" s="114"/>
    </row>
    <row r="136" spans="1:11" ht="12.75" customHeight="1">
      <c r="A136" s="121"/>
      <c r="B136" s="122"/>
      <c r="C136" s="123"/>
      <c r="D136" s="124"/>
      <c r="E136" s="122"/>
      <c r="F136" s="124"/>
      <c r="G136" s="126"/>
      <c r="H136" s="125"/>
      <c r="I136" s="125"/>
      <c r="J136" s="114"/>
      <c r="K136" s="114"/>
    </row>
    <row r="137" spans="1:11" ht="12.75" customHeight="1">
      <c r="A137" s="87"/>
      <c r="B137" s="105"/>
      <c r="C137" s="127"/>
      <c r="D137" s="128"/>
      <c r="E137" s="105"/>
      <c r="F137" s="128"/>
      <c r="G137" s="129"/>
      <c r="H137" s="100"/>
      <c r="I137" s="100"/>
      <c r="J137" s="100"/>
      <c r="K137" s="100"/>
    </row>
    <row r="138" spans="1:11" ht="12.75" customHeight="1">
      <c r="A138" s="87"/>
      <c r="B138" s="105"/>
      <c r="C138" s="127"/>
      <c r="D138" s="128"/>
      <c r="E138" s="105"/>
      <c r="F138" s="128"/>
      <c r="G138" s="129"/>
      <c r="H138" s="100"/>
      <c r="I138" s="100"/>
      <c r="J138" s="125"/>
      <c r="K138" s="125"/>
    </row>
    <row r="139" spans="1:11" ht="12.75" customHeight="1">
      <c r="A139" s="87"/>
      <c r="B139" s="105"/>
      <c r="C139" s="127"/>
      <c r="D139" s="128"/>
      <c r="E139" s="105"/>
      <c r="F139" s="128"/>
      <c r="G139" s="129"/>
      <c r="H139" s="100"/>
      <c r="I139" s="100"/>
      <c r="J139" s="100"/>
      <c r="K139" s="100"/>
    </row>
    <row r="140" spans="1:11" ht="12.75" customHeight="1">
      <c r="A140" s="87"/>
      <c r="B140" s="105"/>
      <c r="C140" s="127"/>
      <c r="D140" s="128"/>
      <c r="E140" s="105"/>
      <c r="F140" s="128"/>
      <c r="G140" s="129"/>
      <c r="H140" s="100"/>
      <c r="I140" s="100"/>
      <c r="J140" s="100"/>
      <c r="K140" s="100"/>
    </row>
    <row r="141" spans="1:11" ht="12.75" customHeight="1">
      <c r="A141" s="87"/>
      <c r="B141" s="105"/>
      <c r="C141" s="127"/>
      <c r="D141" s="128"/>
      <c r="E141" s="105"/>
      <c r="F141" s="128"/>
      <c r="G141" s="129"/>
      <c r="H141" s="100"/>
      <c r="I141" s="100"/>
      <c r="J141" s="100"/>
      <c r="K141" s="100"/>
    </row>
    <row r="142" spans="1:11" ht="12.75" customHeight="1">
      <c r="A142" s="121"/>
      <c r="B142" s="122"/>
      <c r="C142" s="123"/>
      <c r="D142" s="124"/>
      <c r="E142" s="125"/>
      <c r="F142" s="124"/>
      <c r="G142" s="126"/>
      <c r="H142" s="125"/>
      <c r="I142" s="125"/>
      <c r="J142" s="100"/>
      <c r="K142" s="100"/>
    </row>
    <row r="143" spans="1:11" ht="12.75" customHeight="1">
      <c r="A143" s="102"/>
      <c r="B143" s="98"/>
      <c r="C143" s="103"/>
      <c r="D143" s="128"/>
      <c r="E143" s="105"/>
      <c r="F143" s="128"/>
      <c r="G143" s="129"/>
      <c r="H143" s="100"/>
      <c r="I143" s="100"/>
      <c r="J143" s="100"/>
      <c r="K143" s="100"/>
    </row>
    <row r="144" spans="1:11" ht="12.75" customHeight="1">
      <c r="A144" s="110"/>
      <c r="B144" s="111"/>
      <c r="C144" s="112"/>
      <c r="D144" s="124"/>
      <c r="E144" s="122"/>
      <c r="F144" s="124"/>
      <c r="G144" s="126"/>
      <c r="H144" s="125"/>
      <c r="I144" s="125"/>
      <c r="J144" s="100"/>
      <c r="K144" s="100"/>
    </row>
    <row r="145" spans="1:11" ht="12.75" customHeight="1">
      <c r="A145" s="88"/>
      <c r="B145" s="57"/>
      <c r="C145" s="58"/>
      <c r="D145" s="59"/>
      <c r="E145" s="61"/>
      <c r="F145" s="59"/>
      <c r="G145" s="89"/>
      <c r="H145" s="61"/>
      <c r="I145" s="61"/>
      <c r="J145" s="100"/>
      <c r="K145" s="100"/>
    </row>
    <row r="146" spans="1:11" ht="12.75" customHeight="1">
      <c r="A146" s="130"/>
      <c r="B146" s="131"/>
      <c r="C146" s="132"/>
      <c r="D146" s="133"/>
      <c r="E146" s="69"/>
      <c r="F146" s="133"/>
      <c r="G146" s="89"/>
      <c r="H146" s="69"/>
      <c r="I146" s="69"/>
      <c r="J146" s="125"/>
      <c r="K146" s="125"/>
    </row>
    <row r="147" spans="1:11" ht="12.75" customHeight="1">
      <c r="A147" s="87"/>
      <c r="B147" s="57"/>
      <c r="C147" s="58"/>
      <c r="D147" s="59"/>
      <c r="E147" s="61"/>
      <c r="F147" s="59"/>
      <c r="G147" s="89"/>
      <c r="H147" s="61"/>
      <c r="I147" s="61"/>
      <c r="J147" s="100"/>
      <c r="K147" s="100"/>
    </row>
    <row r="148" spans="1:11" ht="12.75" customHeight="1">
      <c r="A148" s="87"/>
      <c r="B148" s="57"/>
      <c r="C148" s="58"/>
      <c r="D148" s="59"/>
      <c r="E148" s="61"/>
      <c r="F148" s="59"/>
      <c r="G148" s="89"/>
      <c r="H148" s="61"/>
      <c r="I148" s="61"/>
      <c r="J148" s="125"/>
      <c r="K148" s="125"/>
    </row>
    <row r="149" spans="1:11" ht="12.75" customHeight="1">
      <c r="A149" s="87"/>
      <c r="B149" s="57"/>
      <c r="C149" s="58"/>
      <c r="D149" s="59"/>
      <c r="E149" s="61"/>
      <c r="F149" s="59"/>
      <c r="G149" s="89"/>
      <c r="H149" s="61"/>
      <c r="I149" s="61"/>
      <c r="J149" s="61"/>
      <c r="K149" s="61"/>
    </row>
    <row r="150" spans="1:11" ht="12.75" customHeight="1">
      <c r="A150" s="87"/>
      <c r="B150" s="57"/>
      <c r="C150" s="58"/>
      <c r="D150" s="59"/>
      <c r="E150" s="61"/>
      <c r="F150" s="59"/>
      <c r="G150" s="89"/>
      <c r="H150" s="61"/>
      <c r="I150" s="61"/>
      <c r="J150" s="69"/>
      <c r="K150" s="69"/>
    </row>
    <row r="151" spans="1:11" ht="12.75" customHeight="1">
      <c r="A151" s="87"/>
      <c r="B151" s="57"/>
      <c r="C151" s="58"/>
      <c r="D151" s="59"/>
      <c r="E151" s="61"/>
      <c r="F151" s="59"/>
      <c r="G151" s="89"/>
      <c r="H151" s="61"/>
      <c r="I151" s="61"/>
      <c r="J151" s="61"/>
      <c r="K151" s="61"/>
    </row>
    <row r="152" spans="1:11" ht="12.75" customHeight="1">
      <c r="A152" s="87"/>
      <c r="B152" s="57"/>
      <c r="C152" s="58"/>
      <c r="D152" s="59"/>
      <c r="E152" s="61"/>
      <c r="F152" s="59"/>
      <c r="G152" s="89"/>
      <c r="H152" s="61"/>
      <c r="I152" s="61"/>
      <c r="J152" s="61"/>
      <c r="K152" s="61"/>
    </row>
    <row r="153" spans="1:11" ht="12.75" customHeight="1">
      <c r="A153" s="87"/>
      <c r="B153" s="57"/>
      <c r="C153" s="58"/>
      <c r="D153" s="59"/>
      <c r="E153" s="61"/>
      <c r="F153" s="59"/>
      <c r="G153" s="89"/>
      <c r="H153" s="61"/>
      <c r="I153" s="61"/>
      <c r="J153" s="61"/>
      <c r="K153" s="61"/>
    </row>
    <row r="154" spans="1:11" ht="12.75" customHeight="1">
      <c r="A154" s="87"/>
      <c r="B154" s="57"/>
      <c r="C154" s="58"/>
      <c r="D154" s="59"/>
      <c r="E154" s="61"/>
      <c r="F154" s="59"/>
      <c r="G154" s="89"/>
      <c r="H154" s="61"/>
      <c r="I154" s="61"/>
      <c r="J154" s="61"/>
      <c r="K154" s="61"/>
    </row>
    <row r="155" spans="1:11" ht="12.75" customHeight="1">
      <c r="A155" s="87"/>
      <c r="B155" s="57"/>
      <c r="C155" s="58"/>
      <c r="D155" s="59"/>
      <c r="E155" s="61"/>
      <c r="F155" s="59"/>
      <c r="G155" s="106"/>
      <c r="H155" s="61"/>
      <c r="I155" s="61"/>
      <c r="J155" s="61"/>
      <c r="K155" s="61"/>
    </row>
    <row r="156" spans="1:11" ht="12.75" customHeight="1">
      <c r="A156" s="87"/>
      <c r="B156" s="57"/>
      <c r="C156" s="58"/>
      <c r="D156" s="59"/>
      <c r="E156" s="61"/>
      <c r="F156" s="59"/>
      <c r="G156" s="89"/>
      <c r="H156" s="61"/>
      <c r="I156" s="61"/>
      <c r="J156" s="61"/>
      <c r="K156" s="61"/>
    </row>
    <row r="157" spans="1:11" ht="12.75" customHeight="1">
      <c r="A157" s="87"/>
      <c r="B157" s="57"/>
      <c r="C157" s="58"/>
      <c r="D157" s="59"/>
      <c r="E157" s="61"/>
      <c r="F157" s="59"/>
      <c r="G157" s="89"/>
      <c r="H157" s="61"/>
      <c r="I157" s="61"/>
      <c r="J157" s="61"/>
      <c r="K157" s="61"/>
    </row>
    <row r="158" spans="1:11" ht="12.75" customHeight="1">
      <c r="A158" s="87"/>
      <c r="B158" s="57"/>
      <c r="C158" s="58"/>
      <c r="D158" s="59"/>
      <c r="E158" s="61"/>
      <c r="F158" s="59"/>
      <c r="G158" s="89"/>
      <c r="H158" s="61"/>
      <c r="I158" s="61"/>
      <c r="J158" s="61"/>
      <c r="K158" s="61"/>
    </row>
    <row r="159" spans="1:11" ht="12.75" customHeight="1">
      <c r="A159" s="87"/>
      <c r="B159" s="57"/>
      <c r="C159" s="58"/>
      <c r="D159" s="59"/>
      <c r="E159" s="61"/>
      <c r="F159" s="59"/>
      <c r="G159" s="129"/>
      <c r="H159" s="61"/>
      <c r="I159" s="61"/>
      <c r="J159" s="134"/>
      <c r="K159" s="134"/>
    </row>
    <row r="160" spans="1:11" ht="12.75" customHeight="1">
      <c r="A160" s="87"/>
      <c r="B160" s="57"/>
      <c r="C160" s="58"/>
      <c r="D160" s="59"/>
      <c r="E160" s="61"/>
      <c r="F160" s="59"/>
      <c r="G160" s="89"/>
      <c r="H160" s="61"/>
      <c r="I160" s="61"/>
      <c r="J160" s="61"/>
      <c r="K160" s="61"/>
    </row>
    <row r="161" spans="1:11" ht="12.75" customHeight="1">
      <c r="A161" s="130"/>
      <c r="B161" s="131"/>
      <c r="C161" s="132"/>
      <c r="D161" s="133"/>
      <c r="E161" s="69"/>
      <c r="F161" s="133"/>
      <c r="G161" s="89"/>
      <c r="H161" s="69"/>
      <c r="I161" s="69"/>
      <c r="J161" s="61"/>
      <c r="K161" s="61"/>
    </row>
    <row r="162" spans="1:11" ht="12.75" customHeight="1">
      <c r="A162" s="87"/>
      <c r="B162" s="57"/>
      <c r="C162" s="58"/>
      <c r="D162" s="59"/>
      <c r="E162" s="61"/>
      <c r="F162" s="59"/>
      <c r="G162" s="89"/>
      <c r="H162" s="61"/>
      <c r="I162" s="61"/>
      <c r="J162" s="61"/>
      <c r="K162" s="61"/>
    </row>
    <row r="163" spans="1:14" s="139" customFormat="1" ht="12.75" customHeight="1">
      <c r="A163" s="87"/>
      <c r="B163" s="135"/>
      <c r="C163" s="136"/>
      <c r="D163" s="137"/>
      <c r="E163" s="138"/>
      <c r="F163" s="137"/>
      <c r="G163" s="89"/>
      <c r="H163" s="138"/>
      <c r="I163" s="138"/>
      <c r="J163" s="138"/>
      <c r="K163" s="138"/>
      <c r="N163" s="93"/>
    </row>
    <row r="164" spans="1:14" s="92" customFormat="1" ht="12.75" customHeight="1">
      <c r="A164" s="140"/>
      <c r="B164" s="57"/>
      <c r="C164" s="58"/>
      <c r="D164" s="59"/>
      <c r="E164" s="57"/>
      <c r="F164" s="59"/>
      <c r="G164" s="89"/>
      <c r="H164" s="61"/>
      <c r="I164" s="61"/>
      <c r="J164" s="61"/>
      <c r="K164" s="61"/>
      <c r="N164" s="93"/>
    </row>
    <row r="165" spans="1:14" s="92" customFormat="1" ht="12.75" customHeight="1">
      <c r="A165" s="141"/>
      <c r="B165" s="142"/>
      <c r="C165" s="143"/>
      <c r="D165" s="144"/>
      <c r="F165" s="144"/>
      <c r="G165" s="145"/>
      <c r="N165" s="93"/>
    </row>
    <row r="166" spans="1:14" s="139" customFormat="1" ht="12.75" customHeight="1">
      <c r="A166" s="37"/>
      <c r="B166" s="135"/>
      <c r="C166" s="136"/>
      <c r="D166" s="137"/>
      <c r="E166" s="138"/>
      <c r="F166" s="137"/>
      <c r="G166" s="28"/>
      <c r="H166" s="138"/>
      <c r="I166" s="138"/>
      <c r="J166" s="138"/>
      <c r="K166" s="138"/>
      <c r="N166" s="93"/>
    </row>
    <row r="167" spans="1:14" s="147" customFormat="1" ht="12.75" customHeight="1">
      <c r="A167" s="130"/>
      <c r="B167" s="131"/>
      <c r="C167" s="132"/>
      <c r="D167" s="133"/>
      <c r="E167" s="69"/>
      <c r="F167" s="133"/>
      <c r="G167" s="146"/>
      <c r="H167" s="69"/>
      <c r="I167" s="69"/>
      <c r="J167" s="69"/>
      <c r="K167" s="69"/>
      <c r="N167" s="93"/>
    </row>
    <row r="168" spans="1:14" s="147" customFormat="1" ht="12.75" customHeight="1">
      <c r="A168" s="88"/>
      <c r="B168" s="74"/>
      <c r="C168" s="78"/>
      <c r="D168" s="148"/>
      <c r="E168" s="74"/>
      <c r="F168" s="149"/>
      <c r="G168" s="86"/>
      <c r="H168" s="69"/>
      <c r="I168" s="69"/>
      <c r="J168" s="69"/>
      <c r="K168" s="69"/>
      <c r="N168" s="93"/>
    </row>
    <row r="169" spans="1:14" s="147" customFormat="1" ht="12.75" customHeight="1">
      <c r="A169" s="130"/>
      <c r="B169" s="53"/>
      <c r="C169" s="54"/>
      <c r="D169" s="55"/>
      <c r="E169" s="53"/>
      <c r="F169" s="150"/>
      <c r="G169" s="86"/>
      <c r="H169" s="69"/>
      <c r="I169" s="69"/>
      <c r="J169" s="69"/>
      <c r="K169" s="69"/>
      <c r="N169" s="93"/>
    </row>
    <row r="170" spans="1:14" s="156" customFormat="1" ht="12.75" customHeight="1">
      <c r="A170" s="151"/>
      <c r="B170" s="152"/>
      <c r="C170" s="153"/>
      <c r="D170" s="154"/>
      <c r="E170" s="155"/>
      <c r="F170" s="154"/>
      <c r="G170" s="28"/>
      <c r="H170" s="155"/>
      <c r="I170" s="155"/>
      <c r="J170" s="155"/>
      <c r="K170" s="155"/>
      <c r="N170" s="9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7">
      <selection activeCell="G23" sqref="G23"/>
    </sheetView>
  </sheetViews>
  <sheetFormatPr defaultColWidth="9.140625" defaultRowHeight="12.75"/>
  <cols>
    <col min="1" max="1" width="6.00390625" style="243" customWidth="1"/>
    <col min="2" max="2" width="6.00390625" style="244" bestFit="1" customWidth="1"/>
    <col min="3" max="3" width="30.140625" style="245" customWidth="1"/>
    <col min="4" max="4" width="9.00390625" style="320" bestFit="1" customWidth="1"/>
    <col min="5" max="5" width="6.421875" style="175" bestFit="1" customWidth="1"/>
    <col min="6" max="6" width="11.7109375" style="246" customWidth="1"/>
    <col min="7" max="7" width="17.7109375" style="247" customWidth="1"/>
    <col min="8" max="16384" width="9.140625" style="175" customWidth="1"/>
  </cols>
  <sheetData>
    <row r="1" spans="1:9" s="163" customFormat="1" ht="15.75">
      <c r="A1" s="157" t="s">
        <v>7</v>
      </c>
      <c r="B1" s="158"/>
      <c r="C1" s="159"/>
      <c r="D1" s="300"/>
      <c r="E1" s="161"/>
      <c r="F1" s="342"/>
      <c r="G1" s="342"/>
      <c r="H1" s="162"/>
      <c r="I1" s="162"/>
    </row>
    <row r="2" spans="1:9" s="163" customFormat="1" ht="15.75">
      <c r="A2" s="164"/>
      <c r="B2" s="165"/>
      <c r="C2" s="166"/>
      <c r="D2" s="167"/>
      <c r="E2" s="162"/>
      <c r="F2" s="167"/>
      <c r="G2" s="343"/>
      <c r="H2" s="162"/>
      <c r="I2" s="162"/>
    </row>
    <row r="3" spans="1:9" ht="13.5">
      <c r="A3" s="168"/>
      <c r="B3" s="169"/>
      <c r="C3" s="170"/>
      <c r="D3" s="171"/>
      <c r="E3" s="169"/>
      <c r="F3" s="172"/>
      <c r="G3" s="173"/>
      <c r="H3" s="174"/>
      <c r="I3" s="174"/>
    </row>
    <row r="4" spans="1:9" ht="13.5">
      <c r="A4" s="168" t="s">
        <v>15</v>
      </c>
      <c r="B4" s="169"/>
      <c r="C4" s="170"/>
      <c r="D4" s="171"/>
      <c r="E4" s="169"/>
      <c r="F4" s="172"/>
      <c r="G4" s="173"/>
      <c r="H4" s="174"/>
      <c r="I4" s="174"/>
    </row>
    <row r="5" spans="1:9" ht="13.5" thickBot="1">
      <c r="A5" s="176"/>
      <c r="B5" s="169"/>
      <c r="C5" s="170"/>
      <c r="D5" s="171"/>
      <c r="E5" s="169"/>
      <c r="F5" s="172"/>
      <c r="G5" s="173"/>
      <c r="H5" s="174"/>
      <c r="I5" s="174"/>
    </row>
    <row r="6" spans="1:9" ht="15">
      <c r="A6" s="177" t="s">
        <v>16</v>
      </c>
      <c r="B6" s="178"/>
      <c r="C6" s="179" t="s">
        <v>17</v>
      </c>
      <c r="D6" s="180" t="s">
        <v>18</v>
      </c>
      <c r="E6" s="181" t="s">
        <v>19</v>
      </c>
      <c r="F6" s="180" t="s">
        <v>20</v>
      </c>
      <c r="G6" s="182" t="s">
        <v>21</v>
      </c>
      <c r="H6" s="174"/>
      <c r="I6" s="174"/>
    </row>
    <row r="7" spans="1:9" ht="13.5">
      <c r="A7" s="88"/>
      <c r="B7" s="74"/>
      <c r="C7" s="78"/>
      <c r="D7" s="59"/>
      <c r="E7" s="57"/>
      <c r="F7" s="59"/>
      <c r="G7" s="109"/>
      <c r="H7" s="174"/>
      <c r="I7" s="174"/>
    </row>
    <row r="8" spans="1:10" s="195" customFormat="1" ht="12.75">
      <c r="A8" s="87">
        <f>SUM(A6,1)</f>
        <v>1</v>
      </c>
      <c r="B8" s="57"/>
      <c r="C8" s="58" t="s">
        <v>22</v>
      </c>
      <c r="D8" s="85">
        <v>0.34</v>
      </c>
      <c r="E8" s="57" t="s">
        <v>23</v>
      </c>
      <c r="F8" s="174"/>
      <c r="G8" s="183">
        <f>D8*F8</f>
        <v>0</v>
      </c>
      <c r="H8" s="194"/>
      <c r="I8" s="194"/>
      <c r="J8" s="246"/>
    </row>
    <row r="9" spans="1:9" s="195" customFormat="1" ht="12.75">
      <c r="A9" s="87"/>
      <c r="B9" s="57"/>
      <c r="C9" s="58" t="s">
        <v>24</v>
      </c>
      <c r="D9" s="304"/>
      <c r="E9" s="57"/>
      <c r="F9" s="174"/>
      <c r="G9" s="183"/>
      <c r="H9" s="194"/>
      <c r="I9" s="194"/>
    </row>
    <row r="10" spans="1:10" s="195" customFormat="1" ht="25.5">
      <c r="A10" s="87">
        <f>SUM(A8,1)</f>
        <v>2</v>
      </c>
      <c r="B10" s="57"/>
      <c r="C10" s="58" t="s">
        <v>25</v>
      </c>
      <c r="D10" s="85">
        <v>19</v>
      </c>
      <c r="E10" s="57" t="s">
        <v>26</v>
      </c>
      <c r="F10" s="174"/>
      <c r="G10" s="183">
        <f>D10*F10</f>
        <v>0</v>
      </c>
      <c r="H10" s="194"/>
      <c r="I10" s="194"/>
      <c r="J10" s="246"/>
    </row>
    <row r="11" spans="1:9" s="195" customFormat="1" ht="12.75">
      <c r="A11" s="87"/>
      <c r="B11" s="57"/>
      <c r="C11" s="58"/>
      <c r="D11" s="304"/>
      <c r="E11" s="57"/>
      <c r="F11" s="174"/>
      <c r="G11" s="183"/>
      <c r="H11" s="194"/>
      <c r="I11" s="194"/>
    </row>
    <row r="12" spans="1:10" s="195" customFormat="1" ht="25.5">
      <c r="A12" s="87">
        <f>SUM(A10,1)</f>
        <v>3</v>
      </c>
      <c r="B12" s="57" t="s">
        <v>24</v>
      </c>
      <c r="C12" s="58" t="s">
        <v>27</v>
      </c>
      <c r="D12" s="85">
        <v>1</v>
      </c>
      <c r="E12" s="57" t="s">
        <v>28</v>
      </c>
      <c r="F12" s="174"/>
      <c r="G12" s="183">
        <f>D12*F12</f>
        <v>0</v>
      </c>
      <c r="H12" s="194"/>
      <c r="I12" s="194"/>
      <c r="J12" s="246"/>
    </row>
    <row r="13" spans="1:9" s="195" customFormat="1" ht="12.75">
      <c r="A13" s="87"/>
      <c r="B13" s="57"/>
      <c r="C13" s="58"/>
      <c r="D13" s="304"/>
      <c r="E13" s="57"/>
      <c r="F13" s="174"/>
      <c r="G13" s="183"/>
      <c r="H13" s="194"/>
      <c r="I13" s="194"/>
    </row>
    <row r="14" spans="1:10" s="195" customFormat="1" ht="12.75">
      <c r="A14" s="87">
        <f>SUM(A12,1)</f>
        <v>4</v>
      </c>
      <c r="B14" s="57" t="s">
        <v>24</v>
      </c>
      <c r="C14" s="58" t="s">
        <v>29</v>
      </c>
      <c r="D14" s="85">
        <v>50</v>
      </c>
      <c r="E14" s="57" t="s">
        <v>30</v>
      </c>
      <c r="F14" s="174"/>
      <c r="G14" s="183">
        <f>D14*F14</f>
        <v>0</v>
      </c>
      <c r="H14" s="194"/>
      <c r="I14" s="194"/>
      <c r="J14" s="246"/>
    </row>
    <row r="15" spans="1:9" s="195" customFormat="1" ht="12.75">
      <c r="A15" s="87"/>
      <c r="B15" s="57"/>
      <c r="C15" s="58"/>
      <c r="D15" s="304"/>
      <c r="E15" s="57"/>
      <c r="F15" s="174"/>
      <c r="G15" s="183"/>
      <c r="H15" s="194"/>
      <c r="I15" s="194"/>
    </row>
    <row r="16" spans="1:10" s="195" customFormat="1" ht="12.75">
      <c r="A16" s="87">
        <f>SUM(A14,1)</f>
        <v>5</v>
      </c>
      <c r="B16" s="57"/>
      <c r="C16" s="58" t="s">
        <v>31</v>
      </c>
      <c r="D16" s="85">
        <v>80</v>
      </c>
      <c r="E16" s="57" t="s">
        <v>32</v>
      </c>
      <c r="F16" s="174"/>
      <c r="G16" s="183">
        <f>D16*F16</f>
        <v>0</v>
      </c>
      <c r="H16" s="194"/>
      <c r="I16" s="194"/>
      <c r="J16" s="246"/>
    </row>
    <row r="17" spans="1:9" s="195" customFormat="1" ht="12.75">
      <c r="A17" s="87"/>
      <c r="B17" s="57"/>
      <c r="C17" s="58"/>
      <c r="D17" s="304"/>
      <c r="E17" s="57"/>
      <c r="F17" s="174"/>
      <c r="G17" s="183"/>
      <c r="H17" s="194"/>
      <c r="I17" s="194"/>
    </row>
    <row r="18" spans="1:10" s="195" customFormat="1" ht="25.5">
      <c r="A18" s="87">
        <f>SUM(A16,1)</f>
        <v>6</v>
      </c>
      <c r="B18" s="57"/>
      <c r="C18" s="58" t="s">
        <v>33</v>
      </c>
      <c r="D18" s="85">
        <v>100</v>
      </c>
      <c r="E18" s="57" t="s">
        <v>32</v>
      </c>
      <c r="F18" s="174"/>
      <c r="G18" s="183">
        <f>D18*F18</f>
        <v>0</v>
      </c>
      <c r="H18" s="194"/>
      <c r="I18" s="194"/>
      <c r="J18" s="246"/>
    </row>
    <row r="19" spans="1:9" s="195" customFormat="1" ht="12.75">
      <c r="A19" s="87"/>
      <c r="B19" s="57"/>
      <c r="C19" s="58"/>
      <c r="D19" s="304"/>
      <c r="E19" s="57"/>
      <c r="F19" s="174"/>
      <c r="G19" s="183"/>
      <c r="H19" s="194"/>
      <c r="I19" s="194"/>
    </row>
    <row r="20" spans="1:10" s="194" customFormat="1" ht="38.25">
      <c r="A20" s="87">
        <f>SUM(A18,1)</f>
        <v>7</v>
      </c>
      <c r="B20" s="57"/>
      <c r="C20" s="58" t="s">
        <v>34</v>
      </c>
      <c r="D20" s="85">
        <v>5</v>
      </c>
      <c r="E20" s="57" t="s">
        <v>26</v>
      </c>
      <c r="F20" s="174"/>
      <c r="G20" s="183">
        <f>D20*F20</f>
        <v>0</v>
      </c>
      <c r="J20" s="246"/>
    </row>
    <row r="21" spans="1:7" s="194" customFormat="1" ht="12.75">
      <c r="A21" s="87"/>
      <c r="B21" s="57"/>
      <c r="C21" s="58"/>
      <c r="D21" s="304"/>
      <c r="E21" s="57"/>
      <c r="F21" s="174"/>
      <c r="G21" s="183"/>
    </row>
    <row r="22" spans="1:10" s="194" customFormat="1" ht="12.75">
      <c r="A22" s="87">
        <f>SUM(A20,1)</f>
        <v>8</v>
      </c>
      <c r="B22" s="57"/>
      <c r="C22" s="58" t="s">
        <v>35</v>
      </c>
      <c r="D22" s="85">
        <v>0</v>
      </c>
      <c r="E22" s="57" t="s">
        <v>30</v>
      </c>
      <c r="F22" s="174"/>
      <c r="G22" s="183">
        <f>D22*F22</f>
        <v>0</v>
      </c>
      <c r="J22" s="246"/>
    </row>
    <row r="23" spans="1:7" s="194" customFormat="1" ht="12.75">
      <c r="A23" s="87"/>
      <c r="B23" s="57"/>
      <c r="C23" s="58"/>
      <c r="D23" s="304"/>
      <c r="E23" s="57"/>
      <c r="F23" s="174"/>
      <c r="G23" s="183"/>
    </row>
    <row r="24" spans="1:10" s="194" customFormat="1" ht="25.5">
      <c r="A24" s="87">
        <f>SUM(A22,1)</f>
        <v>9</v>
      </c>
      <c r="B24" s="57"/>
      <c r="C24" s="58" t="s">
        <v>36</v>
      </c>
      <c r="D24" s="85">
        <v>10</v>
      </c>
      <c r="E24" s="57" t="s">
        <v>37</v>
      </c>
      <c r="F24" s="174"/>
      <c r="G24" s="183">
        <f>D24*F24</f>
        <v>0</v>
      </c>
      <c r="J24" s="246"/>
    </row>
    <row r="25" spans="1:9" ht="12.75">
      <c r="A25" s="87"/>
      <c r="B25" s="57"/>
      <c r="C25" s="58"/>
      <c r="D25" s="304"/>
      <c r="E25" s="57"/>
      <c r="F25" s="85"/>
      <c r="G25" s="183"/>
      <c r="H25" s="174"/>
      <c r="I25" s="174"/>
    </row>
    <row r="26" spans="1:9" ht="14.25" thickBot="1">
      <c r="A26" s="185" t="s">
        <v>38</v>
      </c>
      <c r="B26" s="186"/>
      <c r="C26" s="187"/>
      <c r="D26" s="305"/>
      <c r="E26" s="189"/>
      <c r="F26" s="189"/>
      <c r="G26" s="190">
        <f>SUM(G8:G25)</f>
        <v>0</v>
      </c>
      <c r="H26" s="174"/>
      <c r="I26" s="174"/>
    </row>
    <row r="27" spans="1:9" ht="12.75">
      <c r="A27" s="176"/>
      <c r="B27" s="169"/>
      <c r="C27" s="170"/>
      <c r="D27" s="302"/>
      <c r="E27" s="169"/>
      <c r="F27" s="172"/>
      <c r="G27" s="173"/>
      <c r="H27" s="174"/>
      <c r="I27" s="174"/>
    </row>
    <row r="28" spans="1:9" ht="12.75">
      <c r="A28" s="176"/>
      <c r="B28" s="169"/>
      <c r="C28" s="170"/>
      <c r="D28" s="302"/>
      <c r="E28" s="169"/>
      <c r="F28" s="172"/>
      <c r="G28" s="173"/>
      <c r="H28" s="174"/>
      <c r="I28" s="174"/>
    </row>
    <row r="29" spans="1:9" ht="13.5">
      <c r="A29" s="168" t="s">
        <v>39</v>
      </c>
      <c r="B29" s="169"/>
      <c r="C29" s="170"/>
      <c r="D29" s="302"/>
      <c r="E29" s="169"/>
      <c r="F29" s="172"/>
      <c r="G29" s="173"/>
      <c r="H29" s="174"/>
      <c r="I29" s="174"/>
    </row>
    <row r="30" spans="1:9" ht="13.5" thickBot="1">
      <c r="A30" s="176"/>
      <c r="B30" s="169"/>
      <c r="C30" s="170"/>
      <c r="D30" s="302"/>
      <c r="E30" s="169"/>
      <c r="F30" s="172"/>
      <c r="G30" s="173"/>
      <c r="H30" s="174"/>
      <c r="I30" s="174"/>
    </row>
    <row r="31" spans="1:9" ht="15">
      <c r="A31" s="177" t="s">
        <v>16</v>
      </c>
      <c r="B31" s="178"/>
      <c r="C31" s="179" t="s">
        <v>17</v>
      </c>
      <c r="D31" s="180" t="s">
        <v>18</v>
      </c>
      <c r="E31" s="181" t="s">
        <v>19</v>
      </c>
      <c r="F31" s="180" t="s">
        <v>20</v>
      </c>
      <c r="G31" s="182" t="s">
        <v>21</v>
      </c>
      <c r="H31" s="174"/>
      <c r="I31" s="174"/>
    </row>
    <row r="32" spans="1:9" ht="13.5">
      <c r="A32" s="88"/>
      <c r="B32" s="74"/>
      <c r="C32" s="78"/>
      <c r="D32" s="303"/>
      <c r="E32" s="57"/>
      <c r="F32" s="59"/>
      <c r="G32" s="109"/>
      <c r="H32" s="174"/>
      <c r="I32" s="174"/>
    </row>
    <row r="33" spans="1:10" s="195" customFormat="1" ht="25.5">
      <c r="A33" s="87">
        <f>SUM(A30,1)</f>
        <v>1</v>
      </c>
      <c r="B33" s="57"/>
      <c r="C33" s="58" t="s">
        <v>163</v>
      </c>
      <c r="D33" s="91">
        <v>2500</v>
      </c>
      <c r="E33" s="57" t="s">
        <v>37</v>
      </c>
      <c r="F33" s="171"/>
      <c r="G33" s="183">
        <f>D33*F33</f>
        <v>0</v>
      </c>
      <c r="H33" s="194"/>
      <c r="I33" s="172"/>
      <c r="J33" s="246"/>
    </row>
    <row r="34" spans="1:9" s="195" customFormat="1" ht="12.75">
      <c r="A34" s="87"/>
      <c r="B34" s="57"/>
      <c r="C34" s="58"/>
      <c r="D34" s="306"/>
      <c r="E34" s="57"/>
      <c r="F34" s="171"/>
      <c r="G34" s="109"/>
      <c r="H34" s="194"/>
      <c r="I34" s="172"/>
    </row>
    <row r="35" spans="1:10" s="195" customFormat="1" ht="25.5">
      <c r="A35" s="87">
        <f>SUM(A33,1)</f>
        <v>2</v>
      </c>
      <c r="B35" s="57"/>
      <c r="C35" s="58" t="s">
        <v>40</v>
      </c>
      <c r="D35" s="91">
        <v>400</v>
      </c>
      <c r="E35" s="57" t="s">
        <v>37</v>
      </c>
      <c r="F35" s="171"/>
      <c r="G35" s="183">
        <f>D35*F35</f>
        <v>0</v>
      </c>
      <c r="H35" s="297"/>
      <c r="I35" s="172"/>
      <c r="J35" s="246"/>
    </row>
    <row r="36" spans="1:9" s="195" customFormat="1" ht="12.75">
      <c r="A36" s="87"/>
      <c r="B36" s="57"/>
      <c r="C36" s="58"/>
      <c r="D36" s="303"/>
      <c r="E36" s="57"/>
      <c r="F36" s="171"/>
      <c r="G36" s="109"/>
      <c r="H36" s="194"/>
      <c r="I36" s="172"/>
    </row>
    <row r="37" spans="1:10" s="195" customFormat="1" ht="18" customHeight="1">
      <c r="A37" s="87">
        <f>SUM(A35,1)</f>
        <v>3</v>
      </c>
      <c r="B37" s="57"/>
      <c r="C37" s="58" t="s">
        <v>41</v>
      </c>
      <c r="D37" s="59">
        <v>600</v>
      </c>
      <c r="E37" s="57" t="s">
        <v>37</v>
      </c>
      <c r="F37" s="171"/>
      <c r="G37" s="183">
        <f>D37*F37</f>
        <v>0</v>
      </c>
      <c r="H37" s="194"/>
      <c r="I37" s="172"/>
      <c r="J37" s="246"/>
    </row>
    <row r="38" spans="1:9" s="195" customFormat="1" ht="12.75">
      <c r="A38" s="87"/>
      <c r="B38" s="57"/>
      <c r="C38" s="58"/>
      <c r="D38" s="303"/>
      <c r="E38" s="57"/>
      <c r="F38" s="171"/>
      <c r="G38" s="109"/>
      <c r="H38" s="194"/>
      <c r="I38" s="172"/>
    </row>
    <row r="39" spans="1:10" s="195" customFormat="1" ht="25.5">
      <c r="A39" s="87">
        <f>SUM(A37,1)</f>
        <v>4</v>
      </c>
      <c r="B39" s="57"/>
      <c r="C39" s="58" t="s">
        <v>160</v>
      </c>
      <c r="D39" s="59">
        <v>1000</v>
      </c>
      <c r="E39" s="57" t="s">
        <v>37</v>
      </c>
      <c r="F39" s="171"/>
      <c r="G39" s="183">
        <f>D39*F39</f>
        <v>0</v>
      </c>
      <c r="H39" s="194"/>
      <c r="I39" s="172"/>
      <c r="J39" s="246"/>
    </row>
    <row r="40" spans="1:9" s="195" customFormat="1" ht="12.75">
      <c r="A40" s="87"/>
      <c r="B40" s="57"/>
      <c r="C40" s="58"/>
      <c r="D40" s="303"/>
      <c r="E40" s="57"/>
      <c r="F40" s="171"/>
      <c r="G40" s="109"/>
      <c r="H40" s="194"/>
      <c r="I40" s="172"/>
    </row>
    <row r="41" spans="1:10" s="195" customFormat="1" ht="25.5">
      <c r="A41" s="87">
        <f>SUM(A39,1)</f>
        <v>5</v>
      </c>
      <c r="B41" s="57"/>
      <c r="C41" s="58" t="s">
        <v>162</v>
      </c>
      <c r="D41" s="59">
        <v>1000</v>
      </c>
      <c r="E41" s="57" t="s">
        <v>37</v>
      </c>
      <c r="F41" s="171"/>
      <c r="G41" s="183">
        <f>D41*F41</f>
        <v>0</v>
      </c>
      <c r="H41" s="194"/>
      <c r="I41" s="172"/>
      <c r="J41" s="246"/>
    </row>
    <row r="42" spans="1:9" s="195" customFormat="1" ht="12.75">
      <c r="A42" s="87"/>
      <c r="B42" s="57"/>
      <c r="C42" s="58"/>
      <c r="D42" s="303"/>
      <c r="E42" s="57"/>
      <c r="F42" s="171"/>
      <c r="G42" s="109"/>
      <c r="H42" s="194"/>
      <c r="I42" s="172"/>
    </row>
    <row r="43" spans="1:10" s="195" customFormat="1" ht="12.75">
      <c r="A43" s="87">
        <f>SUM(A41,1)</f>
        <v>6</v>
      </c>
      <c r="B43" s="57"/>
      <c r="C43" s="58" t="s">
        <v>42</v>
      </c>
      <c r="D43" s="59">
        <v>6000</v>
      </c>
      <c r="E43" s="57" t="s">
        <v>32</v>
      </c>
      <c r="F43" s="171"/>
      <c r="G43" s="183">
        <f>D43*F43</f>
        <v>0</v>
      </c>
      <c r="H43" s="194"/>
      <c r="I43" s="172"/>
      <c r="J43" s="246"/>
    </row>
    <row r="44" spans="1:9" s="195" customFormat="1" ht="12.75">
      <c r="A44" s="87"/>
      <c r="B44" s="57"/>
      <c r="C44" s="58"/>
      <c r="D44" s="303"/>
      <c r="E44" s="57"/>
      <c r="F44" s="171"/>
      <c r="G44" s="109"/>
      <c r="H44" s="194"/>
      <c r="I44" s="172"/>
    </row>
    <row r="45" spans="1:10" s="195" customFormat="1" ht="25.5">
      <c r="A45" s="87">
        <f>SUM(A43,1)</f>
        <v>7</v>
      </c>
      <c r="B45" s="57"/>
      <c r="C45" s="58" t="s">
        <v>43</v>
      </c>
      <c r="D45" s="59">
        <v>1500</v>
      </c>
      <c r="E45" s="57" t="s">
        <v>37</v>
      </c>
      <c r="F45" s="171"/>
      <c r="G45" s="183">
        <f>D45*F45</f>
        <v>0</v>
      </c>
      <c r="H45" s="194"/>
      <c r="I45" s="172"/>
      <c r="J45" s="246"/>
    </row>
    <row r="46" spans="1:9" s="195" customFormat="1" ht="12.75">
      <c r="A46" s="87"/>
      <c r="B46" s="57"/>
      <c r="C46" s="58"/>
      <c r="D46" s="303"/>
      <c r="E46" s="57"/>
      <c r="F46" s="171"/>
      <c r="G46" s="109"/>
      <c r="H46" s="194"/>
      <c r="I46" s="172"/>
    </row>
    <row r="47" spans="1:10" s="195" customFormat="1" ht="12.75">
      <c r="A47" s="87">
        <f>SUM(A45,1)</f>
        <v>8</v>
      </c>
      <c r="B47" s="57"/>
      <c r="C47" s="58" t="s">
        <v>44</v>
      </c>
      <c r="D47" s="59">
        <v>4600</v>
      </c>
      <c r="E47" s="57" t="s">
        <v>32</v>
      </c>
      <c r="F47" s="171"/>
      <c r="G47" s="183">
        <f>D47*F47</f>
        <v>0</v>
      </c>
      <c r="H47" s="194"/>
      <c r="I47" s="172"/>
      <c r="J47" s="246"/>
    </row>
    <row r="48" spans="1:10" s="195" customFormat="1" ht="12.75">
      <c r="A48" s="87"/>
      <c r="B48" s="57"/>
      <c r="C48" s="58"/>
      <c r="D48" s="59"/>
      <c r="E48" s="57"/>
      <c r="F48" s="171"/>
      <c r="G48" s="109"/>
      <c r="H48" s="194"/>
      <c r="I48" s="172"/>
      <c r="J48" s="246"/>
    </row>
    <row r="49" spans="1:10" s="195" customFormat="1" ht="51">
      <c r="A49" s="87">
        <f>SUM(A47,1)</f>
        <v>9</v>
      </c>
      <c r="B49" s="57"/>
      <c r="C49" s="58" t="s">
        <v>161</v>
      </c>
      <c r="D49" s="59">
        <v>20000</v>
      </c>
      <c r="E49" s="57" t="s">
        <v>37</v>
      </c>
      <c r="F49" s="171"/>
      <c r="G49" s="183">
        <f>D49*F49</f>
        <v>0</v>
      </c>
      <c r="H49" s="194"/>
      <c r="I49" s="172"/>
      <c r="J49" s="246"/>
    </row>
    <row r="50" spans="1:9" ht="12.75">
      <c r="A50" s="87"/>
      <c r="B50" s="57"/>
      <c r="C50" s="58"/>
      <c r="D50" s="303"/>
      <c r="E50" s="57"/>
      <c r="F50" s="59"/>
      <c r="G50" s="109"/>
      <c r="H50" s="174"/>
      <c r="I50" s="174"/>
    </row>
    <row r="51" spans="1:9" ht="14.25" thickBot="1">
      <c r="A51" s="185" t="s">
        <v>45</v>
      </c>
      <c r="B51" s="186"/>
      <c r="C51" s="187"/>
      <c r="D51" s="307"/>
      <c r="E51" s="189"/>
      <c r="F51" s="189"/>
      <c r="G51" s="192">
        <f>SUM(G33:G50)</f>
        <v>0</v>
      </c>
      <c r="H51" s="174"/>
      <c r="I51" s="174"/>
    </row>
    <row r="52" spans="1:9" ht="12.75">
      <c r="A52" s="176"/>
      <c r="B52" s="169"/>
      <c r="C52" s="170"/>
      <c r="D52" s="302" t="s">
        <v>24</v>
      </c>
      <c r="E52" s="169"/>
      <c r="F52" s="172"/>
      <c r="G52" s="173"/>
      <c r="H52" s="174"/>
      <c r="I52" s="174"/>
    </row>
    <row r="53" spans="1:9" ht="12.75">
      <c r="A53" s="176"/>
      <c r="B53" s="169"/>
      <c r="C53" s="170"/>
      <c r="D53" s="302"/>
      <c r="E53" s="169"/>
      <c r="F53" s="172"/>
      <c r="G53" s="173"/>
      <c r="H53" s="174"/>
      <c r="I53" s="174"/>
    </row>
    <row r="54" spans="1:9" ht="13.5">
      <c r="A54" s="168" t="s">
        <v>46</v>
      </c>
      <c r="B54" s="169"/>
      <c r="C54" s="170"/>
      <c r="D54" s="302"/>
      <c r="E54" s="169"/>
      <c r="F54" s="172"/>
      <c r="G54" s="173"/>
      <c r="H54" s="174"/>
      <c r="I54" s="174"/>
    </row>
    <row r="55" spans="1:9" ht="13.5" thickBot="1">
      <c r="A55" s="176"/>
      <c r="B55" s="169"/>
      <c r="C55" s="170"/>
      <c r="D55" s="302"/>
      <c r="E55" s="169"/>
      <c r="F55" s="172"/>
      <c r="G55" s="173"/>
      <c r="H55" s="174"/>
      <c r="I55" s="174"/>
    </row>
    <row r="56" spans="1:9" ht="15">
      <c r="A56" s="177" t="s">
        <v>16</v>
      </c>
      <c r="B56" s="178"/>
      <c r="C56" s="179" t="s">
        <v>17</v>
      </c>
      <c r="D56" s="180" t="s">
        <v>47</v>
      </c>
      <c r="E56" s="181" t="s">
        <v>19</v>
      </c>
      <c r="F56" s="180" t="s">
        <v>20</v>
      </c>
      <c r="G56" s="182" t="s">
        <v>21</v>
      </c>
      <c r="H56" s="174"/>
      <c r="I56" s="174"/>
    </row>
    <row r="57" spans="1:9" ht="13.5">
      <c r="A57" s="88"/>
      <c r="B57" s="74"/>
      <c r="C57" s="78"/>
      <c r="D57" s="303"/>
      <c r="E57" s="57"/>
      <c r="F57" s="59"/>
      <c r="G57" s="109"/>
      <c r="H57" s="174"/>
      <c r="I57" s="174"/>
    </row>
    <row r="58" spans="1:10" s="195" customFormat="1" ht="26.25" customHeight="1">
      <c r="A58" s="87">
        <f>SUM(A55,1)</f>
        <v>1</v>
      </c>
      <c r="B58" s="57"/>
      <c r="C58" s="58" t="s">
        <v>48</v>
      </c>
      <c r="D58" s="59">
        <v>700</v>
      </c>
      <c r="E58" s="57" t="s">
        <v>37</v>
      </c>
      <c r="F58" s="171"/>
      <c r="G58" s="183">
        <f>D58*F58</f>
        <v>0</v>
      </c>
      <c r="H58" s="194"/>
      <c r="I58" s="172"/>
      <c r="J58" s="246"/>
    </row>
    <row r="59" spans="1:9" s="195" customFormat="1" ht="12.75">
      <c r="A59" s="87"/>
      <c r="B59" s="57"/>
      <c r="C59" s="58"/>
      <c r="D59" s="303"/>
      <c r="E59" s="57"/>
      <c r="F59" s="171"/>
      <c r="G59" s="109"/>
      <c r="H59" s="194"/>
      <c r="I59" s="172"/>
    </row>
    <row r="60" spans="1:10" s="195" customFormat="1" ht="38.25">
      <c r="A60" s="87">
        <f>SUM(A58,1)</f>
        <v>2</v>
      </c>
      <c r="B60" s="57"/>
      <c r="C60" s="58" t="s">
        <v>49</v>
      </c>
      <c r="D60" s="59">
        <f>300*8</f>
        <v>2400</v>
      </c>
      <c r="E60" s="57" t="s">
        <v>32</v>
      </c>
      <c r="F60" s="171"/>
      <c r="G60" s="183">
        <f>D60*F60</f>
        <v>0</v>
      </c>
      <c r="H60" s="194"/>
      <c r="I60" s="172"/>
      <c r="J60" s="246"/>
    </row>
    <row r="61" spans="1:9" s="195" customFormat="1" ht="12.75">
      <c r="A61" s="87"/>
      <c r="B61" s="57"/>
      <c r="C61" s="58"/>
      <c r="D61" s="303"/>
      <c r="E61" s="57"/>
      <c r="F61" s="171"/>
      <c r="G61" s="109"/>
      <c r="H61" s="194"/>
      <c r="I61" s="172"/>
    </row>
    <row r="62" spans="1:10" s="195" customFormat="1" ht="51">
      <c r="A62" s="87">
        <f>SUM(A60,1)</f>
        <v>3</v>
      </c>
      <c r="B62" s="57"/>
      <c r="C62" s="58" t="s">
        <v>50</v>
      </c>
      <c r="D62" s="59">
        <f>300*8</f>
        <v>2400</v>
      </c>
      <c r="E62" s="57" t="s">
        <v>32</v>
      </c>
      <c r="F62" s="171"/>
      <c r="G62" s="183">
        <f>D62*F62</f>
        <v>0</v>
      </c>
      <c r="H62" s="194"/>
      <c r="I62" s="172"/>
      <c r="J62" s="246"/>
    </row>
    <row r="63" spans="1:9" s="195" customFormat="1" ht="12.75">
      <c r="A63" s="87"/>
      <c r="B63" s="57"/>
      <c r="C63" s="58"/>
      <c r="D63" s="303"/>
      <c r="E63" s="57"/>
      <c r="F63" s="171"/>
      <c r="G63" s="109"/>
      <c r="H63" s="194"/>
      <c r="I63" s="172"/>
    </row>
    <row r="64" spans="1:10" s="195" customFormat="1" ht="38.25" customHeight="1">
      <c r="A64" s="87">
        <f>SUM(A62,1)</f>
        <v>4</v>
      </c>
      <c r="B64" s="57"/>
      <c r="C64" s="58" t="s">
        <v>51</v>
      </c>
      <c r="D64" s="59">
        <f>2*260*1.55</f>
        <v>806</v>
      </c>
      <c r="E64" s="57" t="s">
        <v>32</v>
      </c>
      <c r="F64" s="171"/>
      <c r="G64" s="183">
        <f>D64*F64</f>
        <v>0</v>
      </c>
      <c r="H64" s="194"/>
      <c r="I64" s="172"/>
      <c r="J64" s="246"/>
    </row>
    <row r="65" spans="1:9" s="195" customFormat="1" ht="12.75">
      <c r="A65" s="87"/>
      <c r="B65" s="57"/>
      <c r="C65" s="58"/>
      <c r="D65" s="303"/>
      <c r="E65" s="57"/>
      <c r="F65" s="171"/>
      <c r="G65" s="109"/>
      <c r="H65" s="194"/>
      <c r="I65" s="172"/>
    </row>
    <row r="66" spans="1:10" s="195" customFormat="1" ht="38.25">
      <c r="A66" s="87">
        <f>SUM(A64,1)</f>
        <v>5</v>
      </c>
      <c r="B66" s="57"/>
      <c r="C66" s="58" t="s">
        <v>52</v>
      </c>
      <c r="D66" s="59">
        <v>570</v>
      </c>
      <c r="E66" s="57" t="s">
        <v>30</v>
      </c>
      <c r="F66" s="171"/>
      <c r="G66" s="183">
        <f>D66*F66</f>
        <v>0</v>
      </c>
      <c r="H66" s="194"/>
      <c r="I66" s="172"/>
      <c r="J66" s="246"/>
    </row>
    <row r="67" spans="1:9" s="195" customFormat="1" ht="12.75">
      <c r="A67" s="87"/>
      <c r="B67" s="57"/>
      <c r="C67" s="58"/>
      <c r="D67" s="303"/>
      <c r="E67" s="57"/>
      <c r="F67" s="171"/>
      <c r="G67" s="109"/>
      <c r="H67" s="194"/>
      <c r="I67" s="172"/>
    </row>
    <row r="68" spans="1:10" s="195" customFormat="1" ht="38.25">
      <c r="A68" s="87">
        <f>SUM(A66,1)</f>
        <v>6</v>
      </c>
      <c r="B68" s="57"/>
      <c r="C68" s="58" t="s">
        <v>53</v>
      </c>
      <c r="D68" s="59">
        <f>44*2+41*2+41*2+48*2+46*2+57*2</f>
        <v>554</v>
      </c>
      <c r="E68" s="57" t="s">
        <v>30</v>
      </c>
      <c r="F68" s="171"/>
      <c r="G68" s="183">
        <f>D68*F68</f>
        <v>0</v>
      </c>
      <c r="H68" s="194"/>
      <c r="I68" s="172"/>
      <c r="J68" s="246"/>
    </row>
    <row r="69" spans="1:9" s="195" customFormat="1" ht="12.75">
      <c r="A69" s="87"/>
      <c r="B69" s="57"/>
      <c r="C69" s="58"/>
      <c r="D69" s="303"/>
      <c r="E69" s="57"/>
      <c r="F69" s="171"/>
      <c r="G69" s="109"/>
      <c r="H69" s="194"/>
      <c r="I69" s="172"/>
    </row>
    <row r="70" spans="1:10" s="195" customFormat="1" ht="25.5">
      <c r="A70" s="87">
        <f>SUM(A68,1)</f>
        <v>7</v>
      </c>
      <c r="B70" s="57"/>
      <c r="C70" s="58" t="s">
        <v>54</v>
      </c>
      <c r="D70" s="59">
        <v>70</v>
      </c>
      <c r="E70" s="57" t="s">
        <v>30</v>
      </c>
      <c r="F70" s="171"/>
      <c r="G70" s="183">
        <f>D70*F70</f>
        <v>0</v>
      </c>
      <c r="H70" s="194"/>
      <c r="I70" s="172"/>
      <c r="J70" s="246"/>
    </row>
    <row r="71" spans="1:9" s="195" customFormat="1" ht="12.75">
      <c r="A71" s="87"/>
      <c r="B71" s="57"/>
      <c r="C71" s="58"/>
      <c r="D71" s="303"/>
      <c r="E71" s="57"/>
      <c r="F71" s="171"/>
      <c r="G71" s="109"/>
      <c r="H71" s="194"/>
      <c r="I71" s="172"/>
    </row>
    <row r="72" spans="1:10" s="195" customFormat="1" ht="25.5">
      <c r="A72" s="87">
        <f>SUM(A70,1)</f>
        <v>8</v>
      </c>
      <c r="B72" s="57"/>
      <c r="C72" s="58" t="s">
        <v>55</v>
      </c>
      <c r="D72" s="59">
        <v>80</v>
      </c>
      <c r="E72" s="57" t="s">
        <v>32</v>
      </c>
      <c r="F72" s="171"/>
      <c r="G72" s="183">
        <f>D72*F72</f>
        <v>0</v>
      </c>
      <c r="H72" s="194"/>
      <c r="I72" s="172"/>
      <c r="J72" s="246"/>
    </row>
    <row r="73" spans="1:9" s="195" customFormat="1" ht="12.75">
      <c r="A73" s="87"/>
      <c r="B73" s="57"/>
      <c r="C73" s="58" t="s">
        <v>24</v>
      </c>
      <c r="D73" s="303"/>
      <c r="E73" s="57"/>
      <c r="F73" s="171"/>
      <c r="G73" s="109"/>
      <c r="H73" s="194"/>
      <c r="I73" s="172"/>
    </row>
    <row r="74" spans="1:10" s="195" customFormat="1" ht="41.25" customHeight="1">
      <c r="A74" s="87">
        <f>SUM(A72,1)</f>
        <v>9</v>
      </c>
      <c r="B74" s="57"/>
      <c r="C74" s="58" t="s">
        <v>56</v>
      </c>
      <c r="D74" s="59">
        <v>500</v>
      </c>
      <c r="E74" s="57" t="s">
        <v>32</v>
      </c>
      <c r="F74" s="171"/>
      <c r="G74" s="183">
        <f>D74*F74</f>
        <v>0</v>
      </c>
      <c r="H74" s="194"/>
      <c r="I74" s="172"/>
      <c r="J74" s="246"/>
    </row>
    <row r="75" spans="1:9" s="195" customFormat="1" ht="12.75">
      <c r="A75" s="87"/>
      <c r="B75" s="57"/>
      <c r="C75" s="58"/>
      <c r="D75" s="303"/>
      <c r="E75" s="57"/>
      <c r="F75" s="171"/>
      <c r="G75" s="109"/>
      <c r="H75" s="194"/>
      <c r="I75" s="172"/>
    </row>
    <row r="76" spans="1:10" s="195" customFormat="1" ht="25.5">
      <c r="A76" s="87">
        <f>SUM(A74,1)</f>
        <v>10</v>
      </c>
      <c r="B76" s="57"/>
      <c r="C76" s="193" t="s">
        <v>57</v>
      </c>
      <c r="D76" s="59">
        <v>20000</v>
      </c>
      <c r="E76" s="57" t="s">
        <v>32</v>
      </c>
      <c r="F76" s="171"/>
      <c r="G76" s="183">
        <f>D76*F76</f>
        <v>0</v>
      </c>
      <c r="H76" s="194"/>
      <c r="I76" s="172"/>
      <c r="J76" s="246"/>
    </row>
    <row r="77" spans="1:9" ht="12.75">
      <c r="A77" s="87"/>
      <c r="B77" s="57"/>
      <c r="C77" s="58"/>
      <c r="D77" s="303"/>
      <c r="E77" s="57"/>
      <c r="F77" s="59"/>
      <c r="G77" s="109"/>
      <c r="H77" s="174"/>
      <c r="I77" s="174"/>
    </row>
    <row r="78" spans="1:9" s="195" customFormat="1" ht="14.25" thickBot="1">
      <c r="A78" s="185" t="s">
        <v>58</v>
      </c>
      <c r="B78" s="186"/>
      <c r="C78" s="187"/>
      <c r="D78" s="307"/>
      <c r="E78" s="189"/>
      <c r="F78" s="189"/>
      <c r="G78" s="192">
        <f>SUM(G58:G76)</f>
        <v>0</v>
      </c>
      <c r="H78" s="194"/>
      <c r="I78" s="194"/>
    </row>
    <row r="79" spans="1:9" ht="12.75">
      <c r="A79" s="176"/>
      <c r="B79" s="169"/>
      <c r="C79" s="170"/>
      <c r="D79" s="302"/>
      <c r="E79" s="169"/>
      <c r="F79" s="172"/>
      <c r="G79" s="173"/>
      <c r="H79" s="174"/>
      <c r="I79" s="174"/>
    </row>
    <row r="80" spans="1:9" ht="12.75">
      <c r="A80" s="176"/>
      <c r="B80" s="169"/>
      <c r="C80" s="170"/>
      <c r="D80" s="302"/>
      <c r="E80" s="169"/>
      <c r="F80" s="172"/>
      <c r="G80" s="173"/>
      <c r="H80" s="174"/>
      <c r="I80" s="174"/>
    </row>
    <row r="81" spans="1:9" ht="13.5">
      <c r="A81" s="168" t="s">
        <v>59</v>
      </c>
      <c r="B81" s="169"/>
      <c r="C81" s="170"/>
      <c r="D81" s="302"/>
      <c r="E81" s="169"/>
      <c r="F81" s="172"/>
      <c r="G81" s="173"/>
      <c r="H81" s="174"/>
      <c r="I81" s="174"/>
    </row>
    <row r="82" spans="1:9" ht="13.5" thickBot="1">
      <c r="A82" s="176"/>
      <c r="B82" s="169"/>
      <c r="C82" s="170"/>
      <c r="D82" s="302"/>
      <c r="E82" s="169"/>
      <c r="F82" s="172"/>
      <c r="G82" s="173"/>
      <c r="H82" s="174"/>
      <c r="I82" s="174"/>
    </row>
    <row r="83" spans="1:9" s="202" customFormat="1" ht="15">
      <c r="A83" s="196" t="s">
        <v>16</v>
      </c>
      <c r="B83" s="197"/>
      <c r="C83" s="198" t="s">
        <v>17</v>
      </c>
      <c r="D83" s="199" t="s">
        <v>18</v>
      </c>
      <c r="E83" s="200" t="s">
        <v>19</v>
      </c>
      <c r="F83" s="180" t="s">
        <v>20</v>
      </c>
      <c r="G83" s="182" t="s">
        <v>21</v>
      </c>
      <c r="H83" s="201"/>
      <c r="I83" s="201"/>
    </row>
    <row r="84" spans="1:9" ht="12.75">
      <c r="A84" s="176"/>
      <c r="B84" s="169"/>
      <c r="C84" s="170"/>
      <c r="D84" s="302"/>
      <c r="E84" s="169"/>
      <c r="F84" s="172"/>
      <c r="G84" s="173"/>
      <c r="H84" s="174"/>
      <c r="I84" s="174"/>
    </row>
    <row r="85" spans="1:10" s="195" customFormat="1" ht="79.5" customHeight="1">
      <c r="A85" s="236">
        <v>1</v>
      </c>
      <c r="B85" s="237"/>
      <c r="C85" s="203" t="s">
        <v>60</v>
      </c>
      <c r="D85" s="172">
        <v>0</v>
      </c>
      <c r="E85" s="237" t="s">
        <v>30</v>
      </c>
      <c r="F85" s="174"/>
      <c r="G85" s="183">
        <f>D85*F85</f>
        <v>0</v>
      </c>
      <c r="H85" s="194"/>
      <c r="I85" s="194"/>
      <c r="J85" s="246"/>
    </row>
    <row r="86" spans="1:9" s="195" customFormat="1" ht="12.75">
      <c r="A86" s="236"/>
      <c r="B86" s="237"/>
      <c r="C86" s="203"/>
      <c r="D86" s="172"/>
      <c r="E86" s="237"/>
      <c r="F86" s="174"/>
      <c r="G86" s="173"/>
      <c r="H86" s="194"/>
      <c r="I86" s="194"/>
    </row>
    <row r="87" spans="1:10" s="195" customFormat="1" ht="51">
      <c r="A87" s="87">
        <f>SUM(A85,1)</f>
        <v>2</v>
      </c>
      <c r="B87" s="237"/>
      <c r="C87" s="203" t="s">
        <v>61</v>
      </c>
      <c r="D87" s="172">
        <v>0</v>
      </c>
      <c r="E87" s="237" t="s">
        <v>26</v>
      </c>
      <c r="F87" s="174"/>
      <c r="G87" s="183">
        <f>D87*F87</f>
        <v>0</v>
      </c>
      <c r="H87" s="194"/>
      <c r="I87" s="194"/>
      <c r="J87" s="246"/>
    </row>
    <row r="88" spans="1:9" ht="12.75">
      <c r="A88" s="176"/>
      <c r="B88" s="169"/>
      <c r="C88" s="170"/>
      <c r="D88" s="302"/>
      <c r="E88" s="169"/>
      <c r="F88" s="172"/>
      <c r="G88" s="173"/>
      <c r="H88" s="174"/>
      <c r="I88" s="174"/>
    </row>
    <row r="89" spans="1:10" s="202" customFormat="1" ht="14.25" thickBot="1">
      <c r="A89" s="204" t="s">
        <v>62</v>
      </c>
      <c r="B89" s="205"/>
      <c r="C89" s="206"/>
      <c r="D89" s="309"/>
      <c r="E89" s="207"/>
      <c r="F89" s="207"/>
      <c r="G89" s="344">
        <f>SUM(G85:G87)</f>
        <v>0</v>
      </c>
      <c r="H89" s="201"/>
      <c r="I89" s="201"/>
      <c r="J89" s="184"/>
    </row>
    <row r="90" spans="1:9" ht="12.75">
      <c r="A90" s="176"/>
      <c r="B90" s="169"/>
      <c r="C90" s="170"/>
      <c r="D90" s="302"/>
      <c r="E90" s="169"/>
      <c r="F90" s="172"/>
      <c r="G90" s="173"/>
      <c r="H90" s="174"/>
      <c r="I90" s="174"/>
    </row>
    <row r="91" spans="1:9" ht="12.75">
      <c r="A91" s="176"/>
      <c r="B91" s="169"/>
      <c r="C91" s="170"/>
      <c r="D91" s="302"/>
      <c r="E91" s="169"/>
      <c r="F91" s="172"/>
      <c r="G91" s="173"/>
      <c r="H91" s="174"/>
      <c r="I91" s="174"/>
    </row>
    <row r="92" spans="1:9" ht="13.5">
      <c r="A92" s="168" t="s">
        <v>63</v>
      </c>
      <c r="B92" s="169"/>
      <c r="C92" s="170"/>
      <c r="D92" s="302"/>
      <c r="E92" s="169"/>
      <c r="F92" s="172"/>
      <c r="G92" s="173"/>
      <c r="H92" s="174"/>
      <c r="I92" s="174"/>
    </row>
    <row r="93" spans="1:9" ht="13.5" thickBot="1">
      <c r="A93" s="176"/>
      <c r="B93" s="169"/>
      <c r="C93" s="170"/>
      <c r="D93" s="302"/>
      <c r="E93" s="169"/>
      <c r="F93" s="172"/>
      <c r="G93" s="173"/>
      <c r="H93" s="174"/>
      <c r="I93" s="174"/>
    </row>
    <row r="94" spans="1:9" s="202" customFormat="1" ht="15">
      <c r="A94" s="196" t="s">
        <v>16</v>
      </c>
      <c r="B94" s="197"/>
      <c r="C94" s="198" t="s">
        <v>17</v>
      </c>
      <c r="D94" s="199" t="s">
        <v>18</v>
      </c>
      <c r="E94" s="200" t="s">
        <v>19</v>
      </c>
      <c r="F94" s="180" t="s">
        <v>20</v>
      </c>
      <c r="G94" s="182" t="s">
        <v>21</v>
      </c>
      <c r="H94" s="201"/>
      <c r="I94" s="201"/>
    </row>
    <row r="95" spans="1:9" ht="12.75">
      <c r="A95" s="176"/>
      <c r="B95" s="169"/>
      <c r="C95" s="170"/>
      <c r="D95" s="302"/>
      <c r="E95" s="169"/>
      <c r="F95" s="172"/>
      <c r="G95" s="173"/>
      <c r="H95" s="174"/>
      <c r="I95" s="174"/>
    </row>
    <row r="96" spans="1:10" s="195" customFormat="1" ht="38.25">
      <c r="A96" s="236">
        <v>1</v>
      </c>
      <c r="B96" s="237"/>
      <c r="C96" s="203" t="s">
        <v>64</v>
      </c>
      <c r="D96" s="172">
        <v>0</v>
      </c>
      <c r="E96" s="237" t="s">
        <v>30</v>
      </c>
      <c r="F96" s="172"/>
      <c r="G96" s="183">
        <f>D96*F96</f>
        <v>0</v>
      </c>
      <c r="H96" s="194"/>
      <c r="I96" s="194"/>
      <c r="J96" s="246"/>
    </row>
    <row r="97" spans="1:9" ht="12.75">
      <c r="A97" s="176"/>
      <c r="B97" s="169"/>
      <c r="C97" s="170"/>
      <c r="D97" s="302"/>
      <c r="E97" s="169"/>
      <c r="F97" s="172"/>
      <c r="G97" s="173"/>
      <c r="H97" s="174"/>
      <c r="I97" s="174"/>
    </row>
    <row r="98" spans="1:9" s="202" customFormat="1" ht="14.25" thickBot="1">
      <c r="A98" s="204" t="s">
        <v>62</v>
      </c>
      <c r="B98" s="205"/>
      <c r="C98" s="206"/>
      <c r="D98" s="309"/>
      <c r="E98" s="207"/>
      <c r="F98" s="207"/>
      <c r="G98" s="344">
        <f>SUM(G96:G97)</f>
        <v>0</v>
      </c>
      <c r="H98" s="201"/>
      <c r="I98" s="201"/>
    </row>
    <row r="99" spans="1:9" ht="12.75">
      <c r="A99" s="176"/>
      <c r="B99" s="169"/>
      <c r="C99" s="170"/>
      <c r="D99" s="302"/>
      <c r="E99" s="169"/>
      <c r="F99" s="172"/>
      <c r="G99" s="173"/>
      <c r="H99" s="174"/>
      <c r="I99" s="174"/>
    </row>
    <row r="100" spans="1:9" s="209" customFormat="1" ht="12.75">
      <c r="A100"/>
      <c r="B100"/>
      <c r="C100"/>
      <c r="D100" s="310"/>
      <c r="E100"/>
      <c r="F100" s="208"/>
      <c r="G100"/>
      <c r="H100"/>
      <c r="I100"/>
    </row>
    <row r="101" spans="1:9" ht="13.5">
      <c r="A101" s="168" t="s">
        <v>65</v>
      </c>
      <c r="B101" s="169"/>
      <c r="C101" s="170"/>
      <c r="D101" s="302"/>
      <c r="E101" s="169"/>
      <c r="F101" s="172"/>
      <c r="G101" s="173"/>
      <c r="H101" s="174"/>
      <c r="I101" s="174"/>
    </row>
    <row r="102" spans="1:9" ht="14.25" thickBot="1">
      <c r="A102" s="168"/>
      <c r="B102" s="169"/>
      <c r="C102" s="170"/>
      <c r="D102" s="302"/>
      <c r="E102" s="169"/>
      <c r="F102" s="172"/>
      <c r="G102" s="173"/>
      <c r="H102" s="174"/>
      <c r="I102" s="174"/>
    </row>
    <row r="103" spans="1:9" ht="15">
      <c r="A103" s="177" t="s">
        <v>16</v>
      </c>
      <c r="B103" s="178"/>
      <c r="C103" s="179" t="s">
        <v>17</v>
      </c>
      <c r="D103" s="180" t="s">
        <v>18</v>
      </c>
      <c r="E103" s="181" t="s">
        <v>19</v>
      </c>
      <c r="F103" s="180" t="s">
        <v>20</v>
      </c>
      <c r="G103" s="182" t="s">
        <v>21</v>
      </c>
      <c r="H103" s="174"/>
      <c r="I103" s="174"/>
    </row>
    <row r="104" spans="1:9" s="195" customFormat="1" ht="13.5">
      <c r="A104" s="295"/>
      <c r="B104" s="237"/>
      <c r="C104" s="203"/>
      <c r="D104" s="308"/>
      <c r="E104" s="237"/>
      <c r="F104" s="172"/>
      <c r="G104" s="173"/>
      <c r="H104" s="194"/>
      <c r="I104" s="194"/>
    </row>
    <row r="105" spans="1:10" s="195" customFormat="1" ht="25.5">
      <c r="A105" s="87">
        <v>1</v>
      </c>
      <c r="B105" s="57"/>
      <c r="C105" s="58" t="s">
        <v>66</v>
      </c>
      <c r="D105" s="59">
        <v>0.5</v>
      </c>
      <c r="E105" s="57" t="s">
        <v>37</v>
      </c>
      <c r="F105" s="171"/>
      <c r="G105" s="183">
        <f>D105*F105</f>
        <v>0</v>
      </c>
      <c r="H105" s="194"/>
      <c r="I105" s="172"/>
      <c r="J105" s="246"/>
    </row>
    <row r="106" spans="1:9" s="195" customFormat="1" ht="12.75">
      <c r="A106" s="87"/>
      <c r="B106" s="57"/>
      <c r="C106" s="58"/>
      <c r="D106" s="303"/>
      <c r="E106" s="57"/>
      <c r="F106" s="171"/>
      <c r="G106" s="109"/>
      <c r="H106" s="194"/>
      <c r="I106" s="172"/>
    </row>
    <row r="107" spans="1:10" s="195" customFormat="1" ht="51">
      <c r="A107" s="87">
        <f>SUM(A105,1)</f>
        <v>2</v>
      </c>
      <c r="B107" s="57"/>
      <c r="C107" s="58" t="s">
        <v>67</v>
      </c>
      <c r="D107" s="59">
        <v>3</v>
      </c>
      <c r="E107" s="57" t="s">
        <v>26</v>
      </c>
      <c r="F107" s="171"/>
      <c r="G107" s="183">
        <f>D107*F107</f>
        <v>0</v>
      </c>
      <c r="H107" s="194"/>
      <c r="I107" s="172"/>
      <c r="J107" s="246"/>
    </row>
    <row r="108" spans="1:9" s="195" customFormat="1" ht="12.75">
      <c r="A108" s="87"/>
      <c r="B108" s="57"/>
      <c r="C108" s="58"/>
      <c r="D108" s="303"/>
      <c r="E108" s="57"/>
      <c r="F108" s="171"/>
      <c r="G108" s="109"/>
      <c r="H108" s="194"/>
      <c r="I108" s="172"/>
    </row>
    <row r="109" spans="1:10" s="195" customFormat="1" ht="51">
      <c r="A109" s="87">
        <f>SUM(A107,1)</f>
        <v>3</v>
      </c>
      <c r="B109" s="57"/>
      <c r="C109" s="58" t="s">
        <v>68</v>
      </c>
      <c r="D109" s="59">
        <v>2</v>
      </c>
      <c r="E109" s="57" t="s">
        <v>26</v>
      </c>
      <c r="F109" s="172"/>
      <c r="G109" s="183">
        <f>D109*F109</f>
        <v>0</v>
      </c>
      <c r="H109" s="194"/>
      <c r="I109" s="172"/>
      <c r="J109" s="246"/>
    </row>
    <row r="110" spans="1:9" s="195" customFormat="1" ht="12.75">
      <c r="A110" s="87"/>
      <c r="B110" s="57"/>
      <c r="C110" s="58"/>
      <c r="D110" s="303"/>
      <c r="E110" s="57"/>
      <c r="F110" s="172"/>
      <c r="G110" s="109"/>
      <c r="H110" s="194"/>
      <c r="I110" s="172"/>
    </row>
    <row r="111" spans="1:10" s="195" customFormat="1" ht="51">
      <c r="A111" s="87">
        <f>SUM(A109,1)</f>
        <v>4</v>
      </c>
      <c r="B111" s="57"/>
      <c r="C111" s="296" t="s">
        <v>69</v>
      </c>
      <c r="D111" s="59">
        <v>1</v>
      </c>
      <c r="E111" s="57" t="s">
        <v>26</v>
      </c>
      <c r="F111" s="172"/>
      <c r="G111" s="183">
        <f>D111*F111</f>
        <v>0</v>
      </c>
      <c r="H111" s="194"/>
      <c r="I111" s="172"/>
      <c r="J111" s="246"/>
    </row>
    <row r="112" spans="1:9" s="195" customFormat="1" ht="12.75">
      <c r="A112" s="87"/>
      <c r="B112" s="57"/>
      <c r="C112" s="58"/>
      <c r="D112" s="303"/>
      <c r="E112" s="57"/>
      <c r="F112" s="172"/>
      <c r="G112" s="109"/>
      <c r="H112" s="194"/>
      <c r="I112" s="172"/>
    </row>
    <row r="113" spans="1:10" s="195" customFormat="1" ht="63.75">
      <c r="A113" s="87">
        <f>SUM(A111,1)</f>
        <v>5</v>
      </c>
      <c r="B113" s="57"/>
      <c r="C113" s="58" t="s">
        <v>70</v>
      </c>
      <c r="D113" s="59">
        <v>600</v>
      </c>
      <c r="E113" s="57" t="s">
        <v>30</v>
      </c>
      <c r="F113" s="171"/>
      <c r="G113" s="183">
        <f>D113*F113</f>
        <v>0</v>
      </c>
      <c r="H113" s="194"/>
      <c r="I113" s="172"/>
      <c r="J113" s="246"/>
    </row>
    <row r="114" spans="1:9" s="195" customFormat="1" ht="12.75">
      <c r="A114" s="87"/>
      <c r="B114" s="57"/>
      <c r="C114" s="58"/>
      <c r="D114" s="303"/>
      <c r="E114" s="57"/>
      <c r="F114" s="171"/>
      <c r="G114" s="109"/>
      <c r="H114" s="194"/>
      <c r="I114" s="172"/>
    </row>
    <row r="115" spans="1:10" s="195" customFormat="1" ht="63.75">
      <c r="A115" s="87">
        <f>SUM(A113,1)</f>
        <v>6</v>
      </c>
      <c r="B115" s="57"/>
      <c r="C115" s="58" t="s">
        <v>71</v>
      </c>
      <c r="D115" s="59">
        <v>5</v>
      </c>
      <c r="E115" s="57" t="s">
        <v>32</v>
      </c>
      <c r="F115" s="171"/>
      <c r="G115" s="183">
        <f>D115*F115</f>
        <v>0</v>
      </c>
      <c r="H115" s="194"/>
      <c r="I115" s="172"/>
      <c r="J115" s="246"/>
    </row>
    <row r="116" spans="1:9" s="195" customFormat="1" ht="12.75">
      <c r="A116" s="87"/>
      <c r="B116" s="57"/>
      <c r="C116" s="58"/>
      <c r="D116" s="303"/>
      <c r="E116" s="57"/>
      <c r="F116" s="171"/>
      <c r="G116" s="109"/>
      <c r="H116" s="194"/>
      <c r="I116" s="172"/>
    </row>
    <row r="117" spans="1:10" s="195" customFormat="1" ht="76.5">
      <c r="A117" s="87">
        <f>SUM(A115,1)</f>
        <v>7</v>
      </c>
      <c r="B117" s="57"/>
      <c r="C117" s="58" t="s">
        <v>72</v>
      </c>
      <c r="D117" s="59">
        <v>40</v>
      </c>
      <c r="E117" s="57" t="s">
        <v>30</v>
      </c>
      <c r="F117" s="171"/>
      <c r="G117" s="183">
        <f>D117*F117</f>
        <v>0</v>
      </c>
      <c r="H117" s="194"/>
      <c r="I117" s="172"/>
      <c r="J117" s="246"/>
    </row>
    <row r="118" spans="1:9" s="213" customFormat="1" ht="12.75">
      <c r="A118" s="210"/>
      <c r="B118" s="211"/>
      <c r="C118" s="58"/>
      <c r="D118" s="303"/>
      <c r="E118" s="57"/>
      <c r="F118" s="109"/>
      <c r="G118" s="109"/>
      <c r="H118" s="212"/>
      <c r="I118" s="212"/>
    </row>
    <row r="119" spans="1:10" ht="14.25" thickBot="1">
      <c r="A119" s="185" t="s">
        <v>73</v>
      </c>
      <c r="B119" s="186"/>
      <c r="C119" s="187"/>
      <c r="D119" s="307"/>
      <c r="E119" s="189"/>
      <c r="F119" s="189"/>
      <c r="G119" s="192">
        <f>SUM(G105:G117)</f>
        <v>0</v>
      </c>
      <c r="H119" s="174"/>
      <c r="I119" s="174"/>
      <c r="J119" s="184"/>
    </row>
    <row r="120" spans="1:9" s="195" customFormat="1" ht="13.5">
      <c r="A120" s="88"/>
      <c r="B120" s="74"/>
      <c r="C120" s="78"/>
      <c r="D120" s="303"/>
      <c r="E120" s="57"/>
      <c r="F120" s="59"/>
      <c r="G120" s="109"/>
      <c r="H120" s="194"/>
      <c r="I120" s="194"/>
    </row>
    <row r="121" spans="1:9" s="195" customFormat="1" ht="13.5">
      <c r="A121" s="88"/>
      <c r="B121" s="74"/>
      <c r="C121" s="78"/>
      <c r="D121" s="303"/>
      <c r="E121" s="57"/>
      <c r="F121" s="59"/>
      <c r="G121" s="109"/>
      <c r="H121" s="194"/>
      <c r="I121" s="194"/>
    </row>
    <row r="122" spans="1:9" s="218" customFormat="1" ht="12.75">
      <c r="A122" s="214" t="s">
        <v>74</v>
      </c>
      <c r="B122" s="215"/>
      <c r="C122" s="216"/>
      <c r="D122" s="311"/>
      <c r="E122" s="217"/>
      <c r="F122" s="345"/>
      <c r="G122" s="346"/>
      <c r="H122" s="217"/>
      <c r="I122" s="217"/>
    </row>
    <row r="123" spans="1:9" s="218" customFormat="1" ht="13.5" thickBot="1">
      <c r="A123" s="214"/>
      <c r="B123" s="215"/>
      <c r="C123" s="216"/>
      <c r="D123" s="311"/>
      <c r="E123" s="217"/>
      <c r="F123" s="345"/>
      <c r="G123" s="346"/>
      <c r="H123" s="217"/>
      <c r="I123" s="217"/>
    </row>
    <row r="124" spans="1:9" s="225" customFormat="1" ht="15">
      <c r="A124" s="219" t="s">
        <v>16</v>
      </c>
      <c r="B124" s="220"/>
      <c r="C124" s="221" t="s">
        <v>17</v>
      </c>
      <c r="D124" s="222" t="s">
        <v>47</v>
      </c>
      <c r="E124" s="223" t="s">
        <v>19</v>
      </c>
      <c r="F124" s="180" t="s">
        <v>20</v>
      </c>
      <c r="G124" s="182" t="s">
        <v>21</v>
      </c>
      <c r="H124" s="224"/>
      <c r="I124" s="224"/>
    </row>
    <row r="125" spans="1:9" s="225" customFormat="1" ht="12.75">
      <c r="A125" s="226"/>
      <c r="B125" s="227"/>
      <c r="C125" s="228"/>
      <c r="D125" s="312"/>
      <c r="E125" s="224"/>
      <c r="F125" s="347"/>
      <c r="G125" s="348"/>
      <c r="H125" s="224"/>
      <c r="I125" s="224"/>
    </row>
    <row r="126" spans="1:10" s="202" customFormat="1" ht="12.75">
      <c r="A126" s="210">
        <v>1</v>
      </c>
      <c r="B126" s="105"/>
      <c r="C126" s="127" t="s">
        <v>75</v>
      </c>
      <c r="D126" s="128">
        <v>1</v>
      </c>
      <c r="E126" s="105" t="s">
        <v>156</v>
      </c>
      <c r="F126" s="128"/>
      <c r="G126" s="183">
        <f>D126*F126</f>
        <v>0</v>
      </c>
      <c r="H126" s="201"/>
      <c r="I126" s="201"/>
      <c r="J126" s="184"/>
    </row>
    <row r="127" spans="1:9" s="202" customFormat="1" ht="12.75">
      <c r="A127" s="210"/>
      <c r="B127" s="105"/>
      <c r="C127" s="127"/>
      <c r="D127" s="128"/>
      <c r="E127" s="105"/>
      <c r="F127" s="128"/>
      <c r="G127" s="349"/>
      <c r="H127" s="201"/>
      <c r="I127" s="201"/>
    </row>
    <row r="128" spans="1:10" s="202" customFormat="1" ht="12.75">
      <c r="A128" s="210">
        <f>SUM(A126,1)</f>
        <v>2</v>
      </c>
      <c r="B128" s="105"/>
      <c r="C128" s="127" t="s">
        <v>76</v>
      </c>
      <c r="D128" s="128">
        <v>1</v>
      </c>
      <c r="E128" s="105" t="s">
        <v>156</v>
      </c>
      <c r="F128" s="128"/>
      <c r="G128" s="183">
        <f>D128*F128</f>
        <v>0</v>
      </c>
      <c r="H128" s="201"/>
      <c r="I128" s="201"/>
      <c r="J128" s="184"/>
    </row>
    <row r="129" spans="1:9" s="202" customFormat="1" ht="12.75">
      <c r="A129" s="210"/>
      <c r="B129" s="105"/>
      <c r="C129" s="127"/>
      <c r="D129" s="128"/>
      <c r="E129" s="105"/>
      <c r="F129" s="128"/>
      <c r="G129" s="349"/>
      <c r="H129" s="201"/>
      <c r="I129" s="201"/>
    </row>
    <row r="130" spans="1:10" s="202" customFormat="1" ht="12.75">
      <c r="A130" s="210">
        <f>SUM(A128,1)</f>
        <v>3</v>
      </c>
      <c r="B130" s="105"/>
      <c r="C130" s="127" t="s">
        <v>77</v>
      </c>
      <c r="D130" s="128">
        <v>1</v>
      </c>
      <c r="E130" s="105" t="s">
        <v>156</v>
      </c>
      <c r="F130" s="128"/>
      <c r="G130" s="183">
        <f>D130*F130</f>
        <v>0</v>
      </c>
      <c r="H130" s="201"/>
      <c r="I130" s="201"/>
      <c r="J130" s="184"/>
    </row>
    <row r="131" spans="1:9" s="225" customFormat="1" ht="12.75">
      <c r="A131" s="226"/>
      <c r="B131" s="227"/>
      <c r="C131" s="228"/>
      <c r="D131" s="312"/>
      <c r="E131" s="224"/>
      <c r="F131" s="128"/>
      <c r="G131" s="349"/>
      <c r="H131" s="224"/>
      <c r="I131" s="224"/>
    </row>
    <row r="132" spans="1:9" s="202" customFormat="1" ht="14.25" thickBot="1">
      <c r="A132" s="204" t="s">
        <v>78</v>
      </c>
      <c r="B132" s="205"/>
      <c r="C132" s="206"/>
      <c r="D132" s="313"/>
      <c r="E132" s="207"/>
      <c r="F132" s="207"/>
      <c r="G132" s="350">
        <f>SUM(G126:G131)</f>
        <v>0</v>
      </c>
      <c r="H132" s="201"/>
      <c r="I132" s="201"/>
    </row>
    <row r="133" spans="1:9" s="230" customFormat="1" ht="12.75">
      <c r="A133" s="110" t="s">
        <v>79</v>
      </c>
      <c r="B133" s="111"/>
      <c r="C133" s="112"/>
      <c r="D133" s="314"/>
      <c r="E133" s="122"/>
      <c r="F133" s="124"/>
      <c r="G133" s="351"/>
      <c r="H133" s="229"/>
      <c r="I133" s="229"/>
    </row>
    <row r="134" spans="1:9" ht="13.5">
      <c r="A134" s="168"/>
      <c r="B134" s="169"/>
      <c r="C134" s="170"/>
      <c r="D134" s="302"/>
      <c r="E134" s="174"/>
      <c r="F134" s="172"/>
      <c r="G134" s="173"/>
      <c r="H134" s="174"/>
      <c r="I134" s="174"/>
    </row>
    <row r="135" spans="1:9" s="163" customFormat="1" ht="15.75">
      <c r="A135" s="231" t="s">
        <v>80</v>
      </c>
      <c r="B135" s="232"/>
      <c r="C135" s="233"/>
      <c r="D135" s="315"/>
      <c r="E135" s="235"/>
      <c r="F135" s="235"/>
      <c r="G135" s="352"/>
      <c r="H135" s="162"/>
      <c r="I135" s="162"/>
    </row>
    <row r="136" spans="1:9" ht="12.75">
      <c r="A136" s="176"/>
      <c r="B136" s="169"/>
      <c r="C136" s="170"/>
      <c r="D136" s="302"/>
      <c r="E136" s="174"/>
      <c r="F136" s="172"/>
      <c r="G136" s="173"/>
      <c r="H136" s="174"/>
      <c r="I136" s="174"/>
    </row>
    <row r="137" spans="1:9" ht="12.75">
      <c r="A137" s="176"/>
      <c r="B137" s="169"/>
      <c r="C137" s="170"/>
      <c r="D137" s="302"/>
      <c r="E137" s="174"/>
      <c r="F137" s="172"/>
      <c r="G137" s="173"/>
      <c r="H137" s="174"/>
      <c r="I137" s="174"/>
    </row>
    <row r="138" spans="1:9" s="195" customFormat="1" ht="13.5" thickBot="1">
      <c r="A138" s="236" t="s">
        <v>81</v>
      </c>
      <c r="B138" s="237"/>
      <c r="C138" s="203"/>
      <c r="D138" s="308"/>
      <c r="E138" s="194"/>
      <c r="F138" s="172"/>
      <c r="G138" s="238">
        <f>SUM(G8:G24)</f>
        <v>0</v>
      </c>
      <c r="H138" s="194"/>
      <c r="I138" s="194"/>
    </row>
    <row r="139" spans="1:9" s="195" customFormat="1" ht="12.75">
      <c r="A139" s="236"/>
      <c r="B139" s="237"/>
      <c r="C139" s="203"/>
      <c r="D139" s="308"/>
      <c r="E139" s="194"/>
      <c r="F139" s="172"/>
      <c r="G139" s="353"/>
      <c r="H139" s="194"/>
      <c r="I139" s="194"/>
    </row>
    <row r="140" spans="1:9" s="195" customFormat="1" ht="13.5" thickBot="1">
      <c r="A140" s="236" t="s">
        <v>82</v>
      </c>
      <c r="B140" s="237"/>
      <c r="C140" s="203"/>
      <c r="D140" s="308"/>
      <c r="E140" s="194"/>
      <c r="F140" s="172"/>
      <c r="G140" s="238">
        <f>SUM(G33:G47)</f>
        <v>0</v>
      </c>
      <c r="H140" s="194"/>
      <c r="I140" s="194"/>
    </row>
    <row r="141" spans="1:9" s="195" customFormat="1" ht="12.75">
      <c r="A141" s="236"/>
      <c r="B141" s="237"/>
      <c r="C141" s="203"/>
      <c r="D141" s="308"/>
      <c r="E141" s="194"/>
      <c r="F141" s="172"/>
      <c r="G141" s="353"/>
      <c r="H141" s="194"/>
      <c r="I141" s="194"/>
    </row>
    <row r="142" spans="1:9" s="195" customFormat="1" ht="13.5" thickBot="1">
      <c r="A142" s="236" t="s">
        <v>83</v>
      </c>
      <c r="B142" s="237"/>
      <c r="C142" s="203"/>
      <c r="D142" s="308"/>
      <c r="E142" s="194"/>
      <c r="F142" s="172"/>
      <c r="G142" s="238">
        <f>SUM(G58:G76)</f>
        <v>0</v>
      </c>
      <c r="H142" s="194"/>
      <c r="I142" s="194"/>
    </row>
    <row r="143" spans="1:9" s="195" customFormat="1" ht="12.75">
      <c r="A143" s="236"/>
      <c r="B143" s="237"/>
      <c r="C143" s="203"/>
      <c r="D143" s="308"/>
      <c r="E143" s="194"/>
      <c r="F143" s="172"/>
      <c r="G143" s="109"/>
      <c r="H143" s="194"/>
      <c r="I143" s="194"/>
    </row>
    <row r="144" spans="1:9" s="195" customFormat="1" ht="13.5" thickBot="1">
      <c r="A144" s="236" t="s">
        <v>84</v>
      </c>
      <c r="B144" s="237"/>
      <c r="C144" s="203"/>
      <c r="D144" s="308"/>
      <c r="E144" s="194"/>
      <c r="F144" s="172"/>
      <c r="G144" s="238">
        <f>SUM(G85:G87)</f>
        <v>0</v>
      </c>
      <c r="H144" s="194"/>
      <c r="I144" s="194"/>
    </row>
    <row r="145" spans="1:9" s="195" customFormat="1" ht="12.75">
      <c r="A145" s="236"/>
      <c r="B145" s="237"/>
      <c r="C145" s="203"/>
      <c r="D145" s="308"/>
      <c r="E145" s="194"/>
      <c r="F145" s="172"/>
      <c r="G145" s="109"/>
      <c r="H145" s="194"/>
      <c r="I145" s="194"/>
    </row>
    <row r="146" spans="1:9" s="195" customFormat="1" ht="13.5" thickBot="1">
      <c r="A146" s="236" t="s">
        <v>85</v>
      </c>
      <c r="B146" s="237"/>
      <c r="C146" s="203"/>
      <c r="D146" s="308"/>
      <c r="E146" s="194"/>
      <c r="F146" s="172"/>
      <c r="G146" s="354">
        <f>SUM(G96:G97)</f>
        <v>0</v>
      </c>
      <c r="H146" s="194"/>
      <c r="I146" s="194"/>
    </row>
    <row r="147" spans="1:9" s="195" customFormat="1" ht="12.75">
      <c r="A147" s="236"/>
      <c r="B147" s="237"/>
      <c r="C147" s="203"/>
      <c r="D147" s="308"/>
      <c r="E147" s="194"/>
      <c r="F147" s="172"/>
      <c r="G147" s="353"/>
      <c r="H147" s="194"/>
      <c r="I147" s="194"/>
    </row>
    <row r="148" spans="1:9" s="195" customFormat="1" ht="13.5" thickBot="1">
      <c r="A148" s="236" t="s">
        <v>65</v>
      </c>
      <c r="B148" s="237"/>
      <c r="C148" s="203"/>
      <c r="D148" s="308"/>
      <c r="E148" s="194"/>
      <c r="F148" s="172"/>
      <c r="G148" s="238">
        <f>SUM(G105:G117)</f>
        <v>0</v>
      </c>
      <c r="H148" s="194"/>
      <c r="I148" s="194"/>
    </row>
    <row r="149" spans="1:9" s="195" customFormat="1" ht="12.75">
      <c r="A149" s="236"/>
      <c r="B149" s="237"/>
      <c r="C149" s="203"/>
      <c r="D149" s="308"/>
      <c r="E149" s="194"/>
      <c r="F149" s="172"/>
      <c r="G149" s="353"/>
      <c r="H149" s="194"/>
      <c r="I149" s="194"/>
    </row>
    <row r="150" spans="1:9" s="195" customFormat="1" ht="13.5" thickBot="1">
      <c r="A150" s="236" t="s">
        <v>86</v>
      </c>
      <c r="B150" s="237"/>
      <c r="C150" s="203"/>
      <c r="D150" s="308"/>
      <c r="E150" s="194"/>
      <c r="F150" s="172"/>
      <c r="G150" s="355">
        <f>SUM(G126:G131)</f>
        <v>0</v>
      </c>
      <c r="H150" s="194"/>
      <c r="I150" s="194"/>
    </row>
    <row r="151" spans="1:9" ht="12.75">
      <c r="A151" s="176"/>
      <c r="B151" s="169"/>
      <c r="C151" s="170"/>
      <c r="D151" s="302"/>
      <c r="E151" s="174"/>
      <c r="F151" s="172"/>
      <c r="G151" s="173"/>
      <c r="H151" s="174"/>
      <c r="I151" s="174"/>
    </row>
    <row r="152" spans="1:9" s="163" customFormat="1" ht="16.5" thickBot="1">
      <c r="A152" s="231" t="s">
        <v>87</v>
      </c>
      <c r="B152" s="232"/>
      <c r="C152" s="233"/>
      <c r="D152" s="315"/>
      <c r="E152" s="235"/>
      <c r="F152" s="235"/>
      <c r="G152" s="356">
        <f>SUM(G138:G151)</f>
        <v>0</v>
      </c>
      <c r="H152" s="162"/>
      <c r="I152" s="162"/>
    </row>
    <row r="153" spans="1:9" ht="12.75">
      <c r="A153" s="176"/>
      <c r="B153" s="169"/>
      <c r="C153" s="170"/>
      <c r="D153" s="302"/>
      <c r="E153" s="174"/>
      <c r="F153" s="172"/>
      <c r="G153" s="173"/>
      <c r="H153" s="212"/>
      <c r="I153" s="174"/>
    </row>
    <row r="154" spans="1:9" s="241" customFormat="1" ht="15.75" thickBot="1">
      <c r="A154" s="236" t="s">
        <v>88</v>
      </c>
      <c r="B154" s="42"/>
      <c r="C154" s="43"/>
      <c r="D154" s="316"/>
      <c r="E154" s="45"/>
      <c r="F154" s="44"/>
      <c r="G154" s="238">
        <f>PRODUCT(G152*0.1)</f>
        <v>0</v>
      </c>
      <c r="H154" s="45"/>
      <c r="I154" s="45"/>
    </row>
    <row r="155" spans="1:9" ht="13.5">
      <c r="A155" s="242" t="s">
        <v>89</v>
      </c>
      <c r="B155" s="169"/>
      <c r="C155" s="170"/>
      <c r="D155" s="302"/>
      <c r="E155" s="169"/>
      <c r="F155" s="172"/>
      <c r="G155" s="173"/>
      <c r="H155" s="174"/>
      <c r="I155" s="174"/>
    </row>
    <row r="157" spans="1:9" s="241" customFormat="1" ht="15.75" thickBot="1">
      <c r="A157" s="41" t="s">
        <v>90</v>
      </c>
      <c r="B157" s="42"/>
      <c r="C157" s="43"/>
      <c r="D157" s="316"/>
      <c r="E157" s="45"/>
      <c r="F157" s="44"/>
      <c r="G157" s="47">
        <f>SUM(G152,G154)</f>
        <v>0</v>
      </c>
      <c r="H157" s="45"/>
      <c r="I157" s="45"/>
    </row>
    <row r="158" spans="1:9" s="163" customFormat="1" ht="15.75">
      <c r="A158" s="248"/>
      <c r="B158" s="165"/>
      <c r="C158" s="166"/>
      <c r="D158" s="301"/>
      <c r="E158" s="162"/>
      <c r="F158" s="167"/>
      <c r="G158" s="249"/>
      <c r="H158" s="162"/>
      <c r="I158" s="162"/>
    </row>
    <row r="159" spans="1:9" s="163" customFormat="1" ht="16.5" thickBot="1">
      <c r="A159" s="168" t="s">
        <v>13</v>
      </c>
      <c r="B159" s="250"/>
      <c r="C159" s="251"/>
      <c r="D159" s="317"/>
      <c r="E159" s="250"/>
      <c r="F159" s="357"/>
      <c r="G159" s="239">
        <f>PRODUCT(G157,0.2)</f>
        <v>0</v>
      </c>
      <c r="H159" s="162"/>
      <c r="I159" s="162"/>
    </row>
    <row r="160" spans="1:9" s="163" customFormat="1" ht="16.5" thickBot="1">
      <c r="A160" s="19"/>
      <c r="B160" s="20"/>
      <c r="C160" s="21"/>
      <c r="D160" s="318"/>
      <c r="E160" s="20"/>
      <c r="F160" s="358"/>
      <c r="G160" s="253"/>
      <c r="H160" s="162"/>
      <c r="I160" s="162"/>
    </row>
    <row r="161" spans="1:9" s="156" customFormat="1" ht="18" thickBot="1">
      <c r="A161" s="254" t="s">
        <v>91</v>
      </c>
      <c r="B161" s="255"/>
      <c r="C161" s="256"/>
      <c r="D161" s="319"/>
      <c r="E161" s="258"/>
      <c r="F161" s="258"/>
      <c r="G161" s="259">
        <f>SUM(G157,G159)</f>
        <v>0</v>
      </c>
      <c r="H161" s="155"/>
      <c r="I161" s="155"/>
    </row>
    <row r="165" spans="1:9" ht="13.5">
      <c r="A165" s="242"/>
      <c r="B165" s="169"/>
      <c r="C165" s="170"/>
      <c r="D165" s="302"/>
      <c r="E165" s="169"/>
      <c r="F165" s="172"/>
      <c r="G165" s="173"/>
      <c r="H165" s="174"/>
      <c r="I165" s="174"/>
    </row>
  </sheetData>
  <sheetProtection password="CF63" sheet="1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A1" sqref="A1:E16384"/>
    </sheetView>
  </sheetViews>
  <sheetFormatPr defaultColWidth="9.140625" defaultRowHeight="12.75"/>
  <cols>
    <col min="1" max="1" width="6.00390625" style="0" customWidth="1"/>
    <col min="2" max="2" width="6.00390625" style="0" bestFit="1" customWidth="1"/>
    <col min="3" max="3" width="30.140625" style="0" customWidth="1"/>
    <col min="4" max="4" width="9.00390625" style="310" bestFit="1" customWidth="1"/>
    <col min="5" max="5" width="6.421875" style="0" bestFit="1" customWidth="1"/>
    <col min="6" max="6" width="11.7109375" style="0" customWidth="1"/>
    <col min="7" max="7" width="17.7109375" style="0" customWidth="1"/>
    <col min="10" max="10" width="9.00390625" style="0" customWidth="1"/>
    <col min="11" max="11" width="8.28125" style="0" customWidth="1"/>
    <col min="12" max="12" width="8.7109375" style="0" customWidth="1"/>
    <col min="13" max="13" width="9.7109375" style="0" customWidth="1"/>
    <col min="14" max="14" width="8.8515625" style="0" customWidth="1"/>
    <col min="16" max="16" width="9.57421875" style="0" customWidth="1"/>
  </cols>
  <sheetData>
    <row r="1" spans="1:7" ht="15.75">
      <c r="A1" s="157" t="s">
        <v>8</v>
      </c>
      <c r="B1" s="158"/>
      <c r="C1" s="159"/>
      <c r="D1" s="300"/>
      <c r="E1" s="161"/>
      <c r="F1" s="160"/>
      <c r="G1" s="260"/>
    </row>
    <row r="2" spans="1:7" s="208" customFormat="1" ht="15.75">
      <c r="A2" s="164"/>
      <c r="B2" s="165"/>
      <c r="C2" s="166"/>
      <c r="D2" s="301"/>
      <c r="E2" s="162"/>
      <c r="F2" s="167"/>
      <c r="G2" s="261"/>
    </row>
    <row r="3" spans="1:7" ht="12.75">
      <c r="A3" s="176"/>
      <c r="B3" s="169"/>
      <c r="C3" s="170"/>
      <c r="D3" s="302"/>
      <c r="E3" s="174"/>
      <c r="F3" s="171"/>
      <c r="G3" s="262"/>
    </row>
    <row r="4" spans="1:7" ht="13.5">
      <c r="A4" s="168" t="s">
        <v>15</v>
      </c>
      <c r="B4" s="250"/>
      <c r="C4" s="251"/>
      <c r="D4" s="321"/>
      <c r="E4" s="250"/>
      <c r="F4" s="263"/>
      <c r="G4" s="264"/>
    </row>
    <row r="5" spans="1:7" ht="13.5" thickBot="1">
      <c r="A5" s="87"/>
      <c r="B5" s="169"/>
      <c r="C5" s="170"/>
      <c r="D5" s="302"/>
      <c r="E5" s="169"/>
      <c r="F5" s="171"/>
      <c r="G5" s="262"/>
    </row>
    <row r="6" spans="1:7" ht="15">
      <c r="A6" s="177" t="s">
        <v>16</v>
      </c>
      <c r="B6" s="178"/>
      <c r="C6" s="179" t="s">
        <v>17</v>
      </c>
      <c r="D6" s="180" t="s">
        <v>47</v>
      </c>
      <c r="E6" s="181" t="s">
        <v>19</v>
      </c>
      <c r="F6" s="180" t="s">
        <v>20</v>
      </c>
      <c r="G6" s="182" t="s">
        <v>21</v>
      </c>
    </row>
    <row r="7" spans="1:7" ht="13.5">
      <c r="A7" s="88"/>
      <c r="B7" s="74"/>
      <c r="C7" s="78"/>
      <c r="D7" s="304"/>
      <c r="E7" s="57"/>
      <c r="F7" s="85"/>
      <c r="G7" s="183"/>
    </row>
    <row r="8" spans="1:7" s="208" customFormat="1" ht="25.5">
      <c r="A8" s="87">
        <f>SUM(A6,1)</f>
        <v>1</v>
      </c>
      <c r="B8" s="57" t="s">
        <v>24</v>
      </c>
      <c r="C8" s="58" t="s">
        <v>92</v>
      </c>
      <c r="D8" s="85">
        <v>350</v>
      </c>
      <c r="E8" s="57" t="s">
        <v>30</v>
      </c>
      <c r="F8" s="85"/>
      <c r="G8" s="183">
        <f>D8*F8</f>
        <v>0</v>
      </c>
    </row>
    <row r="9" spans="1:7" s="208" customFormat="1" ht="12.75">
      <c r="A9" s="87"/>
      <c r="B9" s="57"/>
      <c r="C9" s="58"/>
      <c r="D9" s="304"/>
      <c r="E9" s="57"/>
      <c r="F9" s="85"/>
      <c r="G9" s="183"/>
    </row>
    <row r="10" spans="1:7" s="208" customFormat="1" ht="25.5">
      <c r="A10" s="87">
        <f>SUM(A8,1)</f>
        <v>2</v>
      </c>
      <c r="B10" s="57"/>
      <c r="C10" s="58" t="s">
        <v>25</v>
      </c>
      <c r="D10" s="85">
        <v>19</v>
      </c>
      <c r="E10" s="57" t="s">
        <v>26</v>
      </c>
      <c r="F10" s="85"/>
      <c r="G10" s="183">
        <f>D10*F10</f>
        <v>0</v>
      </c>
    </row>
    <row r="11" spans="1:7" s="208" customFormat="1" ht="12.75">
      <c r="A11" s="87"/>
      <c r="B11" s="57"/>
      <c r="C11" s="58"/>
      <c r="D11" s="304"/>
      <c r="E11" s="57"/>
      <c r="F11" s="85"/>
      <c r="G11" s="183"/>
    </row>
    <row r="12" spans="1:7" s="208" customFormat="1" ht="25.5">
      <c r="A12" s="87">
        <f>SUM(A10,1)</f>
        <v>3</v>
      </c>
      <c r="B12" s="57"/>
      <c r="C12" s="58" t="s">
        <v>93</v>
      </c>
      <c r="D12" s="85">
        <v>1</v>
      </c>
      <c r="E12" s="57" t="s">
        <v>94</v>
      </c>
      <c r="F12" s="85"/>
      <c r="G12" s="183">
        <f>D12*F12</f>
        <v>0</v>
      </c>
    </row>
    <row r="13" spans="1:7" ht="12.75">
      <c r="A13" s="87"/>
      <c r="B13" s="57"/>
      <c r="C13" s="58"/>
      <c r="D13" s="304"/>
      <c r="E13" s="57"/>
      <c r="F13" s="85"/>
      <c r="G13" s="183"/>
    </row>
    <row r="14" spans="1:7" ht="14.25" thickBot="1">
      <c r="A14" s="185" t="s">
        <v>38</v>
      </c>
      <c r="B14" s="186"/>
      <c r="C14" s="187"/>
      <c r="D14" s="305"/>
      <c r="E14" s="189"/>
      <c r="F14" s="188"/>
      <c r="G14" s="190">
        <f>SUM(G8:G13)</f>
        <v>0</v>
      </c>
    </row>
    <row r="15" spans="1:7" ht="12.75">
      <c r="A15" s="176"/>
      <c r="B15" s="169"/>
      <c r="C15" s="170"/>
      <c r="D15" s="302"/>
      <c r="E15" s="169"/>
      <c r="F15" s="171"/>
      <c r="G15" s="262"/>
    </row>
    <row r="16" spans="1:7" ht="12.75">
      <c r="A16" s="176"/>
      <c r="B16" s="169"/>
      <c r="C16" s="170"/>
      <c r="D16" s="302"/>
      <c r="E16" s="169"/>
      <c r="F16" s="171"/>
      <c r="G16" s="262"/>
    </row>
    <row r="17" spans="1:7" ht="13.5">
      <c r="A17" s="168" t="s">
        <v>39</v>
      </c>
      <c r="B17" s="169"/>
      <c r="C17" s="170"/>
      <c r="D17" s="302"/>
      <c r="E17" s="169"/>
      <c r="F17" s="171"/>
      <c r="G17" s="262"/>
    </row>
    <row r="18" spans="1:7" ht="13.5" thickBot="1">
      <c r="A18" s="176"/>
      <c r="B18" s="169"/>
      <c r="C18" s="170"/>
      <c r="D18" s="302"/>
      <c r="E18" s="169"/>
      <c r="F18" s="171"/>
      <c r="G18" s="262"/>
    </row>
    <row r="19" spans="1:7" ht="15">
      <c r="A19" s="177" t="s">
        <v>16</v>
      </c>
      <c r="B19" s="178" t="s">
        <v>95</v>
      </c>
      <c r="C19" s="179" t="s">
        <v>17</v>
      </c>
      <c r="D19" s="180" t="s">
        <v>47</v>
      </c>
      <c r="E19" s="181" t="s">
        <v>19</v>
      </c>
      <c r="F19" s="180" t="s">
        <v>20</v>
      </c>
      <c r="G19" s="182" t="s">
        <v>21</v>
      </c>
    </row>
    <row r="20" spans="1:7" ht="13.5">
      <c r="A20" s="88"/>
      <c r="B20" s="74"/>
      <c r="C20" s="78"/>
      <c r="D20" s="303"/>
      <c r="E20" s="57"/>
      <c r="F20" s="59"/>
      <c r="G20" s="183"/>
    </row>
    <row r="21" spans="1:15" s="208" customFormat="1" ht="38.25">
      <c r="A21" s="87">
        <v>1</v>
      </c>
      <c r="B21" s="57"/>
      <c r="C21" s="58" t="s">
        <v>96</v>
      </c>
      <c r="D21" s="59">
        <v>450</v>
      </c>
      <c r="E21" s="57" t="s">
        <v>37</v>
      </c>
      <c r="F21" s="91"/>
      <c r="G21" s="183">
        <f>D21*F21</f>
        <v>0</v>
      </c>
      <c r="K21" s="298"/>
      <c r="L21" s="299"/>
      <c r="N21" s="299"/>
      <c r="O21" s="299"/>
    </row>
    <row r="22" spans="1:11" s="208" customFormat="1" ht="12.75">
      <c r="A22" s="87"/>
      <c r="B22" s="57"/>
      <c r="C22" s="58"/>
      <c r="D22" s="303"/>
      <c r="E22" s="57"/>
      <c r="F22" s="91"/>
      <c r="G22" s="183"/>
      <c r="K22" s="298"/>
    </row>
    <row r="23" spans="1:11" s="208" customFormat="1" ht="38.25">
      <c r="A23" s="87">
        <f>SUM(A21,1)</f>
        <v>2</v>
      </c>
      <c r="B23" s="61"/>
      <c r="C23" s="58" t="s">
        <v>97</v>
      </c>
      <c r="D23" s="59">
        <v>1300</v>
      </c>
      <c r="E23" s="265" t="s">
        <v>37</v>
      </c>
      <c r="F23" s="85"/>
      <c r="G23" s="183">
        <f>D23*F23</f>
        <v>0</v>
      </c>
      <c r="K23" s="298"/>
    </row>
    <row r="24" spans="1:11" s="208" customFormat="1" ht="12.75">
      <c r="A24" s="87"/>
      <c r="B24" s="57"/>
      <c r="C24" s="58"/>
      <c r="D24" s="303"/>
      <c r="E24" s="57"/>
      <c r="F24" s="91"/>
      <c r="G24" s="183"/>
      <c r="K24" s="298"/>
    </row>
    <row r="25" spans="1:11" s="208" customFormat="1" ht="51">
      <c r="A25" s="87">
        <f>SUM(A23,1)</f>
        <v>3</v>
      </c>
      <c r="B25" s="57"/>
      <c r="C25" s="58" t="s">
        <v>98</v>
      </c>
      <c r="D25" s="59">
        <v>500</v>
      </c>
      <c r="E25" s="57" t="s">
        <v>37</v>
      </c>
      <c r="F25" s="91"/>
      <c r="G25" s="183">
        <f>D25*F25</f>
        <v>0</v>
      </c>
      <c r="K25" s="298"/>
    </row>
    <row r="26" spans="1:11" s="195" customFormat="1" ht="12.75">
      <c r="A26" s="87"/>
      <c r="B26" s="57"/>
      <c r="C26" s="58"/>
      <c r="D26" s="303"/>
      <c r="E26" s="57"/>
      <c r="F26" s="91"/>
      <c r="G26" s="183"/>
      <c r="H26" s="194"/>
      <c r="I26" s="194"/>
      <c r="J26" s="194"/>
      <c r="K26" s="298"/>
    </row>
    <row r="27" spans="1:11" s="208" customFormat="1" ht="38.25">
      <c r="A27" s="87">
        <f>SUM(A25,1)</f>
        <v>4</v>
      </c>
      <c r="B27" s="61"/>
      <c r="C27" s="58" t="s">
        <v>99</v>
      </c>
      <c r="D27" s="91">
        <v>1200</v>
      </c>
      <c r="E27" s="265" t="s">
        <v>37</v>
      </c>
      <c r="F27" s="85"/>
      <c r="G27" s="183">
        <f>D27*F27</f>
        <v>0</v>
      </c>
      <c r="K27" s="298"/>
    </row>
    <row r="28" spans="1:11" s="208" customFormat="1" ht="12.75">
      <c r="A28" s="87"/>
      <c r="B28" s="57"/>
      <c r="C28" s="58"/>
      <c r="D28" s="303"/>
      <c r="E28" s="57"/>
      <c r="F28" s="91"/>
      <c r="G28" s="183"/>
      <c r="K28" s="298"/>
    </row>
    <row r="29" spans="1:11" s="208" customFormat="1" ht="12.75">
      <c r="A29" s="87">
        <f>SUM(A27,1)</f>
        <v>5</v>
      </c>
      <c r="B29" s="57"/>
      <c r="C29" s="58" t="s">
        <v>100</v>
      </c>
      <c r="D29" s="59">
        <v>550</v>
      </c>
      <c r="E29" s="57" t="s">
        <v>32</v>
      </c>
      <c r="F29" s="91"/>
      <c r="G29" s="183">
        <f>D29*F29</f>
        <v>0</v>
      </c>
      <c r="K29" s="298"/>
    </row>
    <row r="30" spans="1:11" s="208" customFormat="1" ht="12.75">
      <c r="A30" s="87"/>
      <c r="B30" s="57"/>
      <c r="C30" s="58"/>
      <c r="D30" s="303"/>
      <c r="E30" s="57"/>
      <c r="F30" s="91"/>
      <c r="G30" s="183"/>
      <c r="K30" s="298"/>
    </row>
    <row r="31" spans="1:11" s="208" customFormat="1" ht="25.5">
      <c r="A31" s="87">
        <f>SUM(A29,1)</f>
        <v>6</v>
      </c>
      <c r="B31" s="57" t="s">
        <v>24</v>
      </c>
      <c r="C31" s="58" t="s">
        <v>101</v>
      </c>
      <c r="D31" s="59">
        <v>600</v>
      </c>
      <c r="E31" s="57" t="s">
        <v>37</v>
      </c>
      <c r="F31" s="91"/>
      <c r="G31" s="183">
        <f>D31*F31</f>
        <v>0</v>
      </c>
      <c r="K31" s="298"/>
    </row>
    <row r="32" spans="1:7" ht="12.75">
      <c r="A32" s="87"/>
      <c r="B32" s="57"/>
      <c r="C32" s="58"/>
      <c r="D32" s="303"/>
      <c r="E32" s="57"/>
      <c r="F32" s="91"/>
      <c r="G32" s="183"/>
    </row>
    <row r="33" spans="1:7" ht="14.25" thickBot="1">
      <c r="A33" s="185" t="s">
        <v>45</v>
      </c>
      <c r="B33" s="186"/>
      <c r="C33" s="187"/>
      <c r="D33" s="307"/>
      <c r="E33" s="189"/>
      <c r="F33" s="191"/>
      <c r="G33" s="190">
        <f>SUM(G21:G32)</f>
        <v>0</v>
      </c>
    </row>
    <row r="34" ht="12.75">
      <c r="G34" s="266"/>
    </row>
    <row r="35" spans="1:7" ht="15">
      <c r="A35" s="37"/>
      <c r="B35" s="38"/>
      <c r="C35" s="50"/>
      <c r="D35" s="322"/>
      <c r="E35" s="74"/>
      <c r="F35" s="73"/>
      <c r="G35" s="267"/>
    </row>
    <row r="36" spans="1:7" ht="13.5">
      <c r="A36" s="168" t="s">
        <v>102</v>
      </c>
      <c r="B36" s="169"/>
      <c r="C36" s="170"/>
      <c r="D36" s="302"/>
      <c r="E36" s="169"/>
      <c r="F36" s="171"/>
      <c r="G36" s="262"/>
    </row>
    <row r="37" spans="1:7" ht="15.75" thickBot="1">
      <c r="A37" s="37"/>
      <c r="B37" s="38"/>
      <c r="C37" s="50"/>
      <c r="D37" s="322"/>
      <c r="E37" s="74"/>
      <c r="F37" s="73"/>
      <c r="G37" s="267"/>
    </row>
    <row r="38" spans="1:7" s="201" customFormat="1" ht="15">
      <c r="A38" s="177" t="s">
        <v>16</v>
      </c>
      <c r="B38" s="178" t="s">
        <v>95</v>
      </c>
      <c r="C38" s="179" t="s">
        <v>17</v>
      </c>
      <c r="D38" s="180" t="s">
        <v>18</v>
      </c>
      <c r="E38" s="181" t="s">
        <v>19</v>
      </c>
      <c r="F38" s="180" t="s">
        <v>20</v>
      </c>
      <c r="G38" s="182" t="s">
        <v>21</v>
      </c>
    </row>
    <row r="39" spans="1:7" ht="15">
      <c r="A39" s="37"/>
      <c r="B39" s="38"/>
      <c r="C39" s="50"/>
      <c r="D39" s="322"/>
      <c r="E39" s="74"/>
      <c r="F39" s="73"/>
      <c r="G39" s="267"/>
    </row>
    <row r="40" spans="1:7" s="208" customFormat="1" ht="38.25">
      <c r="A40" s="87">
        <v>1</v>
      </c>
      <c r="B40" s="57"/>
      <c r="C40" s="58" t="s">
        <v>136</v>
      </c>
      <c r="D40" s="85">
        <f>4+6+4+4+4*5+4*4+23</f>
        <v>77</v>
      </c>
      <c r="E40" s="57" t="s">
        <v>30</v>
      </c>
      <c r="F40" s="91"/>
      <c r="G40" s="183">
        <f>D40*F40</f>
        <v>0</v>
      </c>
    </row>
    <row r="41" spans="1:7" s="208" customFormat="1" ht="13.5">
      <c r="A41" s="88"/>
      <c r="B41" s="74"/>
      <c r="C41" s="78"/>
      <c r="D41" s="303"/>
      <c r="E41" s="57"/>
      <c r="F41" s="91"/>
      <c r="G41" s="183"/>
    </row>
    <row r="42" spans="1:7" s="208" customFormat="1" ht="38.25">
      <c r="A42" s="87">
        <f>SUM(A40,1)</f>
        <v>2</v>
      </c>
      <c r="B42" s="57"/>
      <c r="C42" s="58" t="s">
        <v>137</v>
      </c>
      <c r="D42" s="59">
        <f>10+8+18+16+14</f>
        <v>66</v>
      </c>
      <c r="E42" s="57" t="s">
        <v>30</v>
      </c>
      <c r="F42" s="91"/>
      <c r="G42" s="183">
        <f>D42*F42</f>
        <v>0</v>
      </c>
    </row>
    <row r="43" spans="1:7" s="208" customFormat="1" ht="12.75">
      <c r="A43" s="87"/>
      <c r="B43" s="57"/>
      <c r="C43" s="58"/>
      <c r="D43" s="303"/>
      <c r="E43" s="57"/>
      <c r="F43" s="59"/>
      <c r="G43" s="183"/>
    </row>
    <row r="44" spans="1:7" s="208" customFormat="1" ht="25.5">
      <c r="A44" s="87">
        <f>SUM(A42,1)</f>
        <v>3</v>
      </c>
      <c r="B44" s="57"/>
      <c r="C44" s="58" t="s">
        <v>138</v>
      </c>
      <c r="D44" s="59">
        <f>29.6+30.26+29.87+30.65</f>
        <v>120.38</v>
      </c>
      <c r="E44" s="57" t="s">
        <v>30</v>
      </c>
      <c r="F44" s="91"/>
      <c r="G44" s="183">
        <f>D44*F44</f>
        <v>0</v>
      </c>
    </row>
    <row r="45" spans="1:7" s="208" customFormat="1" ht="12.75">
      <c r="A45" s="87"/>
      <c r="B45" s="57"/>
      <c r="C45" s="58"/>
      <c r="D45" s="303"/>
      <c r="E45" s="57"/>
      <c r="F45" s="91"/>
      <c r="G45" s="183"/>
    </row>
    <row r="46" spans="1:7" s="208" customFormat="1" ht="25.5">
      <c r="A46" s="87">
        <f>SUM(A44,1)</f>
        <v>4</v>
      </c>
      <c r="B46" s="57"/>
      <c r="C46" s="58" t="s">
        <v>139</v>
      </c>
      <c r="D46" s="59">
        <f>30.72+31.78+26.68+26.5+25.91+9.16</f>
        <v>150.75</v>
      </c>
      <c r="E46" s="57" t="s">
        <v>30</v>
      </c>
      <c r="F46" s="91"/>
      <c r="G46" s="183">
        <f>D46*F46</f>
        <v>0</v>
      </c>
    </row>
    <row r="47" spans="1:7" s="208" customFormat="1" ht="12.75">
      <c r="A47" s="87"/>
      <c r="B47" s="57"/>
      <c r="C47" s="58"/>
      <c r="D47" s="303"/>
      <c r="E47" s="57"/>
      <c r="F47" s="59"/>
      <c r="G47" s="183"/>
    </row>
    <row r="48" spans="1:7" s="208" customFormat="1" ht="25.5">
      <c r="A48" s="87">
        <f>SUM(A46,1)</f>
        <v>5</v>
      </c>
      <c r="B48" s="57"/>
      <c r="C48" s="58" t="s">
        <v>140</v>
      </c>
      <c r="D48" s="59">
        <f>7.02+35.99+39.51+22.17+32.28+39.08</f>
        <v>176.05</v>
      </c>
      <c r="E48" s="57" t="s">
        <v>30</v>
      </c>
      <c r="F48" s="91"/>
      <c r="G48" s="183">
        <f>D48*F48</f>
        <v>0</v>
      </c>
    </row>
    <row r="49" spans="1:7" s="208" customFormat="1" ht="12.75">
      <c r="A49" s="87"/>
      <c r="B49" s="57"/>
      <c r="C49" s="58"/>
      <c r="D49" s="59"/>
      <c r="E49" s="57"/>
      <c r="F49" s="91"/>
      <c r="G49" s="183"/>
    </row>
    <row r="50" spans="1:7" s="208" customFormat="1" ht="25.5">
      <c r="A50" s="87">
        <f>SUM(A48,1)</f>
        <v>6</v>
      </c>
      <c r="B50" s="57"/>
      <c r="C50" s="58" t="s">
        <v>149</v>
      </c>
      <c r="D50" s="59">
        <f>28.12+22.42</f>
        <v>50.540000000000006</v>
      </c>
      <c r="E50" s="57" t="s">
        <v>30</v>
      </c>
      <c r="F50" s="91"/>
      <c r="G50" s="183">
        <f>D50*F50</f>
        <v>0</v>
      </c>
    </row>
    <row r="51" spans="1:7" s="208" customFormat="1" ht="12.75">
      <c r="A51" s="87"/>
      <c r="B51" s="57"/>
      <c r="C51" s="58"/>
      <c r="D51" s="303"/>
      <c r="E51" s="57"/>
      <c r="F51" s="59"/>
      <c r="G51" s="183"/>
    </row>
    <row r="52" spans="1:7" s="208" customFormat="1" ht="63.75">
      <c r="A52" s="87">
        <f>SUM(A50,1)</f>
        <v>7</v>
      </c>
      <c r="B52" s="57"/>
      <c r="C52" s="58" t="s">
        <v>141</v>
      </c>
      <c r="D52" s="59">
        <v>2</v>
      </c>
      <c r="E52" s="57" t="s">
        <v>26</v>
      </c>
      <c r="F52" s="91"/>
      <c r="G52" s="183">
        <f>D52*F52</f>
        <v>0</v>
      </c>
    </row>
    <row r="53" spans="1:7" s="208" customFormat="1" ht="12.75">
      <c r="A53" s="87"/>
      <c r="B53" s="57"/>
      <c r="C53" s="58"/>
      <c r="D53" s="303"/>
      <c r="E53" s="57"/>
      <c r="F53" s="59"/>
      <c r="G53" s="183"/>
    </row>
    <row r="54" spans="1:7" s="208" customFormat="1" ht="63.75">
      <c r="A54" s="87">
        <f>SUM(A52,1)</f>
        <v>8</v>
      </c>
      <c r="B54" s="57"/>
      <c r="C54" s="58" t="s">
        <v>142</v>
      </c>
      <c r="D54" s="59">
        <v>7</v>
      </c>
      <c r="E54" s="57" t="s">
        <v>26</v>
      </c>
      <c r="F54" s="91"/>
      <c r="G54" s="183">
        <f>D54*F54</f>
        <v>0</v>
      </c>
    </row>
    <row r="55" spans="1:7" s="208" customFormat="1" ht="12.75">
      <c r="A55" s="87"/>
      <c r="B55" s="57"/>
      <c r="C55" s="58"/>
      <c r="D55" s="303"/>
      <c r="E55" s="57"/>
      <c r="F55" s="91"/>
      <c r="G55" s="183"/>
    </row>
    <row r="56" spans="1:7" s="208" customFormat="1" ht="63.75">
      <c r="A56" s="87">
        <f>SUM(A54,1)</f>
        <v>9</v>
      </c>
      <c r="B56" s="57"/>
      <c r="C56" s="58" t="s">
        <v>143</v>
      </c>
      <c r="D56" s="59">
        <v>3</v>
      </c>
      <c r="E56" s="57" t="s">
        <v>26</v>
      </c>
      <c r="F56" s="91"/>
      <c r="G56" s="183">
        <f>D56*F56</f>
        <v>0</v>
      </c>
    </row>
    <row r="57" spans="1:7" s="208" customFormat="1" ht="12.75">
      <c r="A57" s="87"/>
      <c r="B57" s="57"/>
      <c r="C57" s="58"/>
      <c r="D57" s="303"/>
      <c r="E57" s="57"/>
      <c r="F57" s="91"/>
      <c r="G57" s="183"/>
    </row>
    <row r="58" spans="1:7" s="208" customFormat="1" ht="63.75">
      <c r="A58" s="87">
        <f>SUM(A56,1)</f>
        <v>10</v>
      </c>
      <c r="B58" s="57"/>
      <c r="C58" s="58" t="s">
        <v>144</v>
      </c>
      <c r="D58" s="59">
        <v>3</v>
      </c>
      <c r="E58" s="57" t="s">
        <v>26</v>
      </c>
      <c r="F58" s="91"/>
      <c r="G58" s="183">
        <f>D58*F58</f>
        <v>0</v>
      </c>
    </row>
    <row r="59" spans="1:7" s="208" customFormat="1" ht="12.75">
      <c r="A59" s="87"/>
      <c r="B59" s="57"/>
      <c r="C59" s="58"/>
      <c r="D59" s="303"/>
      <c r="E59" s="57"/>
      <c r="F59" s="59"/>
      <c r="G59" s="183"/>
    </row>
    <row r="60" spans="1:7" s="208" customFormat="1" ht="63.75">
      <c r="A60" s="87">
        <f>SUM(A58,1)</f>
        <v>11</v>
      </c>
      <c r="B60" s="57"/>
      <c r="C60" s="58" t="s">
        <v>145</v>
      </c>
      <c r="D60" s="59">
        <v>3</v>
      </c>
      <c r="E60" s="57" t="s">
        <v>26</v>
      </c>
      <c r="F60" s="91"/>
      <c r="G60" s="183">
        <f>D60*F60</f>
        <v>0</v>
      </c>
    </row>
    <row r="61" spans="1:7" s="208" customFormat="1" ht="12.75">
      <c r="A61" s="87"/>
      <c r="B61" s="57"/>
      <c r="C61" s="58"/>
      <c r="D61" s="303"/>
      <c r="E61" s="57"/>
      <c r="F61" s="59"/>
      <c r="G61" s="183"/>
    </row>
    <row r="62" spans="1:7" s="208" customFormat="1" ht="76.5">
      <c r="A62" s="87">
        <f>SUM(A60,1)</f>
        <v>12</v>
      </c>
      <c r="B62" s="57"/>
      <c r="C62" s="58" t="s">
        <v>146</v>
      </c>
      <c r="D62" s="59">
        <v>15</v>
      </c>
      <c r="E62" s="57" t="s">
        <v>26</v>
      </c>
      <c r="F62" s="91"/>
      <c r="G62" s="183">
        <f>D62*F62</f>
        <v>0</v>
      </c>
    </row>
    <row r="63" spans="1:10" s="208" customFormat="1" ht="12.75">
      <c r="A63" s="87"/>
      <c r="B63" s="57"/>
      <c r="C63" s="58"/>
      <c r="D63" s="303"/>
      <c r="E63" s="57"/>
      <c r="F63" s="59"/>
      <c r="G63" s="183"/>
      <c r="J63" s="333"/>
    </row>
    <row r="64" spans="1:7" s="208" customFormat="1" ht="51">
      <c r="A64" s="87">
        <f>SUM(A62,1)</f>
        <v>13</v>
      </c>
      <c r="B64" s="57"/>
      <c r="C64" s="58" t="s">
        <v>103</v>
      </c>
      <c r="D64" s="59">
        <v>1</v>
      </c>
      <c r="E64" s="57" t="s">
        <v>26</v>
      </c>
      <c r="F64" s="91"/>
      <c r="G64" s="183">
        <f>D64*F64</f>
        <v>0</v>
      </c>
    </row>
    <row r="65" spans="1:7" s="208" customFormat="1" ht="12.75">
      <c r="A65" s="87"/>
      <c r="B65" s="57"/>
      <c r="C65" s="58"/>
      <c r="D65" s="303"/>
      <c r="E65" s="57"/>
      <c r="F65" s="59"/>
      <c r="G65" s="183"/>
    </row>
    <row r="66" spans="1:7" s="208" customFormat="1" ht="38.25">
      <c r="A66" s="87">
        <f>SUM(A64,1)</f>
        <v>14</v>
      </c>
      <c r="B66" s="57"/>
      <c r="C66" s="58" t="s">
        <v>104</v>
      </c>
      <c r="D66" s="59">
        <v>6</v>
      </c>
      <c r="E66" s="57" t="s">
        <v>26</v>
      </c>
      <c r="F66" s="91"/>
      <c r="G66" s="183">
        <f>D66*F66</f>
        <v>0</v>
      </c>
    </row>
    <row r="67" spans="1:7" s="208" customFormat="1" ht="12.75">
      <c r="A67" s="87"/>
      <c r="B67" s="57"/>
      <c r="C67" s="58"/>
      <c r="D67" s="59"/>
      <c r="E67" s="57"/>
      <c r="F67" s="91"/>
      <c r="G67" s="183"/>
    </row>
    <row r="68" spans="1:7" s="208" customFormat="1" ht="38.25">
      <c r="A68" s="87">
        <f>SUM(A66,1)</f>
        <v>15</v>
      </c>
      <c r="B68" s="57"/>
      <c r="C68" s="334" t="s">
        <v>150</v>
      </c>
      <c r="D68" s="59">
        <v>1</v>
      </c>
      <c r="E68" s="57" t="s">
        <v>26</v>
      </c>
      <c r="F68" s="91"/>
      <c r="G68" s="183">
        <f>D68*F68</f>
        <v>0</v>
      </c>
    </row>
    <row r="69" spans="1:7" s="208" customFormat="1" ht="12.75">
      <c r="A69" s="87"/>
      <c r="B69" s="57"/>
      <c r="C69" s="335"/>
      <c r="D69" s="59"/>
      <c r="E69" s="57"/>
      <c r="F69" s="91"/>
      <c r="G69" s="183"/>
    </row>
    <row r="70" spans="1:7" s="208" customFormat="1" ht="38.25">
      <c r="A70" s="87">
        <f>SUM(A68,1)</f>
        <v>16</v>
      </c>
      <c r="B70" s="57"/>
      <c r="C70" s="334" t="s">
        <v>151</v>
      </c>
      <c r="D70" s="59">
        <v>1</v>
      </c>
      <c r="E70" s="57" t="s">
        <v>26</v>
      </c>
      <c r="F70" s="91"/>
      <c r="G70" s="183">
        <f>D70*F70</f>
        <v>0</v>
      </c>
    </row>
    <row r="71" spans="1:7" s="208" customFormat="1" ht="12.75">
      <c r="A71" s="87"/>
      <c r="B71" s="57"/>
      <c r="C71" s="335"/>
      <c r="D71" s="59"/>
      <c r="E71" s="57"/>
      <c r="F71" s="91"/>
      <c r="G71" s="109"/>
    </row>
    <row r="72" spans="1:7" s="208" customFormat="1" ht="38.25">
      <c r="A72" s="87">
        <f>SUM(A70,1)</f>
        <v>17</v>
      </c>
      <c r="B72" s="57"/>
      <c r="C72" s="334" t="s">
        <v>152</v>
      </c>
      <c r="D72" s="59">
        <v>1</v>
      </c>
      <c r="E72" s="57" t="s">
        <v>26</v>
      </c>
      <c r="F72" s="91"/>
      <c r="G72" s="183">
        <f>D72*F72</f>
        <v>0</v>
      </c>
    </row>
    <row r="73" spans="1:7" s="208" customFormat="1" ht="12.75">
      <c r="A73" s="87"/>
      <c r="B73" s="57"/>
      <c r="C73" s="334"/>
      <c r="D73" s="59"/>
      <c r="E73" s="57"/>
      <c r="F73" s="91"/>
      <c r="G73" s="183"/>
    </row>
    <row r="74" spans="1:11" ht="38.25">
      <c r="A74" s="87">
        <f>SUM(A72,1)</f>
        <v>18</v>
      </c>
      <c r="B74" s="57"/>
      <c r="C74" s="58" t="s">
        <v>155</v>
      </c>
      <c r="D74" s="59">
        <v>640.72</v>
      </c>
      <c r="E74" s="57" t="s">
        <v>30</v>
      </c>
      <c r="F74" s="183"/>
      <c r="G74" s="183">
        <f>D74*F74</f>
        <v>0</v>
      </c>
      <c r="H74" s="183"/>
      <c r="I74" s="340"/>
      <c r="K74" s="341"/>
    </row>
    <row r="75" spans="1:7" ht="12.75">
      <c r="A75" s="87"/>
      <c r="B75" s="57"/>
      <c r="C75" s="58"/>
      <c r="D75" s="303"/>
      <c r="E75" s="57"/>
      <c r="F75" s="59"/>
      <c r="G75" s="109"/>
    </row>
    <row r="76" spans="1:7" ht="14.25" thickBot="1">
      <c r="A76" s="185" t="s">
        <v>105</v>
      </c>
      <c r="B76" s="186"/>
      <c r="C76" s="187"/>
      <c r="D76" s="307"/>
      <c r="E76" s="189"/>
      <c r="F76" s="191"/>
      <c r="G76" s="190">
        <f>SUM(G40:G75)</f>
        <v>0</v>
      </c>
    </row>
    <row r="77" spans="1:7" ht="12.75">
      <c r="A77" s="176"/>
      <c r="B77" s="169"/>
      <c r="C77" s="170"/>
      <c r="D77" s="302"/>
      <c r="E77" s="174"/>
      <c r="F77" s="171"/>
      <c r="G77" s="262"/>
    </row>
    <row r="78" spans="1:7" ht="12.75">
      <c r="A78" s="176"/>
      <c r="B78" s="169"/>
      <c r="C78" s="170"/>
      <c r="D78" s="302"/>
      <c r="E78" s="174"/>
      <c r="F78" s="171"/>
      <c r="G78" s="262"/>
    </row>
    <row r="79" spans="1:7" ht="13.5">
      <c r="A79" s="270" t="s">
        <v>106</v>
      </c>
      <c r="B79" s="271"/>
      <c r="C79" s="251"/>
      <c r="D79" s="321"/>
      <c r="E79" s="250"/>
      <c r="F79" s="252"/>
      <c r="G79" s="252"/>
    </row>
    <row r="80" spans="1:7" ht="13.5" thickBot="1">
      <c r="A80" s="272"/>
      <c r="B80" s="273"/>
      <c r="C80" s="274"/>
      <c r="D80" s="323"/>
      <c r="E80" s="275"/>
      <c r="F80" s="276"/>
      <c r="G80" s="276"/>
    </row>
    <row r="81" spans="1:7" ht="13.5">
      <c r="A81" s="277" t="s">
        <v>16</v>
      </c>
      <c r="B81" s="278" t="s">
        <v>95</v>
      </c>
      <c r="C81" s="279" t="s">
        <v>17</v>
      </c>
      <c r="D81" s="280" t="s">
        <v>47</v>
      </c>
      <c r="E81" s="281" t="s">
        <v>19</v>
      </c>
      <c r="F81" s="282" t="s">
        <v>20</v>
      </c>
      <c r="G81" s="282" t="s">
        <v>21</v>
      </c>
    </row>
    <row r="82" spans="1:7" ht="12.75">
      <c r="A82" s="283"/>
      <c r="B82" s="61"/>
      <c r="C82" s="58"/>
      <c r="D82" s="302"/>
      <c r="E82" s="57"/>
      <c r="F82" s="173"/>
      <c r="G82" s="173"/>
    </row>
    <row r="83" spans="1:7" ht="12.75">
      <c r="A83" s="87">
        <v>1</v>
      </c>
      <c r="B83" s="283"/>
      <c r="C83" s="58" t="s">
        <v>107</v>
      </c>
      <c r="D83" s="85">
        <v>350</v>
      </c>
      <c r="E83" s="57" t="s">
        <v>30</v>
      </c>
      <c r="F83" s="109"/>
      <c r="G83" s="183">
        <f>D83*F83</f>
        <v>0</v>
      </c>
    </row>
    <row r="84" spans="1:7" ht="12.75">
      <c r="A84" s="284"/>
      <c r="B84" s="283"/>
      <c r="C84" s="58"/>
      <c r="D84" s="324"/>
      <c r="E84" s="57"/>
      <c r="F84" s="109"/>
      <c r="G84" s="109"/>
    </row>
    <row r="85" spans="1:7" ht="12.75">
      <c r="A85" s="87">
        <f>SUM(A83,1)</f>
        <v>2</v>
      </c>
      <c r="B85" s="283"/>
      <c r="C85" s="58" t="s">
        <v>75</v>
      </c>
      <c r="D85" s="59">
        <v>1</v>
      </c>
      <c r="E85" s="57" t="s">
        <v>156</v>
      </c>
      <c r="F85" s="183"/>
      <c r="G85" s="183">
        <f>D85*F85</f>
        <v>0</v>
      </c>
    </row>
    <row r="86" spans="1:7" ht="12.75">
      <c r="A86" s="87"/>
      <c r="B86" s="57"/>
      <c r="C86" s="58"/>
      <c r="D86" s="57"/>
      <c r="E86" s="57"/>
      <c r="F86" s="183"/>
      <c r="G86" s="183"/>
    </row>
    <row r="87" spans="1:7" ht="12.75">
      <c r="A87" s="87">
        <f>SUM(A85,1)</f>
        <v>3</v>
      </c>
      <c r="B87" s="283"/>
      <c r="C87" s="58" t="s">
        <v>76</v>
      </c>
      <c r="D87" s="59">
        <v>1</v>
      </c>
      <c r="E87" s="57" t="s">
        <v>156</v>
      </c>
      <c r="F87" s="183"/>
      <c r="G87" s="183">
        <f>D87*F87</f>
        <v>0</v>
      </c>
    </row>
    <row r="88" spans="1:7" ht="12.75">
      <c r="A88" s="87"/>
      <c r="B88" s="57"/>
      <c r="C88" s="58"/>
      <c r="D88" s="57"/>
      <c r="E88" s="57"/>
      <c r="F88" s="183"/>
      <c r="G88" s="183"/>
    </row>
    <row r="89" spans="1:7" ht="12.75">
      <c r="A89" s="87">
        <f>SUM(A87,1)</f>
        <v>4</v>
      </c>
      <c r="B89" s="283"/>
      <c r="C89" s="58" t="s">
        <v>157</v>
      </c>
      <c r="D89" s="59">
        <v>1</v>
      </c>
      <c r="E89" s="57" t="s">
        <v>156</v>
      </c>
      <c r="F89" s="183"/>
      <c r="G89" s="183">
        <f>D89*F89</f>
        <v>0</v>
      </c>
    </row>
    <row r="90" spans="1:7" ht="12.75">
      <c r="A90" s="87"/>
      <c r="B90" s="57"/>
      <c r="C90" s="58"/>
      <c r="D90" s="324"/>
      <c r="E90" s="59"/>
      <c r="F90" s="109"/>
      <c r="G90" s="109"/>
    </row>
    <row r="91" spans="1:7" ht="14.25" thickBot="1">
      <c r="A91" s="285" t="s">
        <v>108</v>
      </c>
      <c r="B91" s="286"/>
      <c r="C91" s="187"/>
      <c r="D91" s="325"/>
      <c r="E91" s="186"/>
      <c r="F91" s="287"/>
      <c r="G91" s="192">
        <f>SUM(G83:G90)</f>
        <v>0</v>
      </c>
    </row>
    <row r="92" spans="1:11" s="241" customFormat="1" ht="16.5" customHeight="1">
      <c r="A92" s="176"/>
      <c r="B92" s="169"/>
      <c r="C92" s="170"/>
      <c r="D92" s="302"/>
      <c r="E92" s="174"/>
      <c r="F92" s="171"/>
      <c r="G92" s="262"/>
      <c r="H92" s="45"/>
      <c r="I92" s="45"/>
      <c r="J92" s="45"/>
      <c r="K92" s="45"/>
    </row>
    <row r="93" spans="1:11" s="175" customFormat="1" ht="12.75">
      <c r="A93" s="87"/>
      <c r="B93" s="57"/>
      <c r="C93" s="58"/>
      <c r="D93" s="303"/>
      <c r="E93" s="57"/>
      <c r="F93" s="59"/>
      <c r="G93" s="183"/>
      <c r="H93" s="174"/>
      <c r="I93" s="174"/>
      <c r="J93" s="174"/>
      <c r="K93" s="174"/>
    </row>
    <row r="94" spans="1:7" s="175" customFormat="1" ht="15.75">
      <c r="A94" s="231" t="s">
        <v>109</v>
      </c>
      <c r="B94" s="232"/>
      <c r="C94" s="233"/>
      <c r="D94" s="315"/>
      <c r="E94" s="235"/>
      <c r="F94" s="234"/>
      <c r="G94" s="288"/>
    </row>
    <row r="95" spans="1:11" s="241" customFormat="1" ht="15">
      <c r="A95" s="168"/>
      <c r="B95" s="169"/>
      <c r="C95" s="170"/>
      <c r="D95" s="302"/>
      <c r="E95" s="174"/>
      <c r="F95" s="171"/>
      <c r="G95" s="262"/>
      <c r="H95" s="45"/>
      <c r="I95" s="45"/>
      <c r="J95" s="45"/>
      <c r="K95" s="45"/>
    </row>
    <row r="96" spans="1:11" s="163" customFormat="1" ht="15.75">
      <c r="A96" s="176"/>
      <c r="B96" s="169"/>
      <c r="C96" s="170"/>
      <c r="D96" s="302"/>
      <c r="E96" s="174"/>
      <c r="F96" s="171"/>
      <c r="G96" s="262"/>
      <c r="H96" s="162"/>
      <c r="I96" s="162"/>
      <c r="J96" s="162"/>
      <c r="K96" s="162"/>
    </row>
    <row r="97" spans="1:11" s="163" customFormat="1" ht="15.75">
      <c r="A97" s="176"/>
      <c r="B97" s="169"/>
      <c r="C97" s="170"/>
      <c r="D97" s="302"/>
      <c r="E97" s="174"/>
      <c r="F97" s="171"/>
      <c r="G97" s="262"/>
      <c r="H97" s="162"/>
      <c r="I97" s="162"/>
      <c r="J97" s="162"/>
      <c r="K97" s="162"/>
    </row>
    <row r="98" spans="1:11" s="163" customFormat="1" ht="16.5" thickBot="1">
      <c r="A98" s="236" t="s">
        <v>81</v>
      </c>
      <c r="B98" s="237"/>
      <c r="C98" s="203"/>
      <c r="D98" s="308"/>
      <c r="E98" s="194"/>
      <c r="F98" s="172"/>
      <c r="G98" s="239">
        <f>G14</f>
        <v>0</v>
      </c>
      <c r="H98" s="162"/>
      <c r="I98" s="162"/>
      <c r="J98" s="162"/>
      <c r="K98" s="162"/>
    </row>
    <row r="99" spans="1:7" ht="12.75">
      <c r="A99" s="236"/>
      <c r="B99" s="237"/>
      <c r="C99" s="203"/>
      <c r="D99" s="308"/>
      <c r="E99" s="194"/>
      <c r="F99" s="172"/>
      <c r="G99" s="289"/>
    </row>
    <row r="100" spans="1:7" ht="13.5" thickBot="1">
      <c r="A100" s="236" t="s">
        <v>82</v>
      </c>
      <c r="B100" s="237"/>
      <c r="C100" s="203"/>
      <c r="D100" s="308"/>
      <c r="E100" s="194"/>
      <c r="F100" s="172"/>
      <c r="G100" s="239">
        <f>G33</f>
        <v>0</v>
      </c>
    </row>
    <row r="101" spans="1:7" ht="12.75">
      <c r="A101" s="236"/>
      <c r="B101" s="237"/>
      <c r="C101" s="203"/>
      <c r="D101" s="308"/>
      <c r="E101" s="194"/>
      <c r="F101" s="172"/>
      <c r="G101" s="289"/>
    </row>
    <row r="102" spans="1:7" ht="13.5" thickBot="1">
      <c r="A102" s="236" t="s">
        <v>110</v>
      </c>
      <c r="B102" s="237"/>
      <c r="C102" s="203"/>
      <c r="D102" s="308"/>
      <c r="E102" s="194"/>
      <c r="F102" s="172"/>
      <c r="G102" s="239">
        <f>G76</f>
        <v>0</v>
      </c>
    </row>
    <row r="103" spans="1:7" ht="12.75">
      <c r="A103" s="236"/>
      <c r="B103" s="237"/>
      <c r="C103" s="203"/>
      <c r="D103" s="308"/>
      <c r="E103" s="194"/>
      <c r="F103" s="172"/>
      <c r="G103" s="289"/>
    </row>
    <row r="104" spans="1:7" ht="13.5" thickBot="1">
      <c r="A104" s="236" t="s">
        <v>111</v>
      </c>
      <c r="B104" s="237"/>
      <c r="C104" s="203"/>
      <c r="D104" s="308"/>
      <c r="E104" s="194"/>
      <c r="F104" s="172"/>
      <c r="G104" s="239">
        <f>G91</f>
        <v>0</v>
      </c>
    </row>
    <row r="105" spans="1:7" ht="12.75">
      <c r="A105" s="176"/>
      <c r="B105" s="169"/>
      <c r="C105" s="170"/>
      <c r="D105" s="302"/>
      <c r="E105" s="174"/>
      <c r="F105" s="171"/>
      <c r="G105" s="262"/>
    </row>
    <row r="106" spans="1:7" ht="16.5" thickBot="1">
      <c r="A106" s="231" t="s">
        <v>112</v>
      </c>
      <c r="B106" s="232"/>
      <c r="C106" s="233"/>
      <c r="D106" s="315"/>
      <c r="E106" s="235"/>
      <c r="F106" s="234"/>
      <c r="G106" s="240">
        <f>SUM(G98:G105)</f>
        <v>0</v>
      </c>
    </row>
    <row r="107" spans="1:7" ht="13.5">
      <c r="A107" s="242" t="s">
        <v>89</v>
      </c>
      <c r="B107" s="169"/>
      <c r="C107" s="170"/>
      <c r="D107" s="302"/>
      <c r="E107" s="169"/>
      <c r="F107" s="171"/>
      <c r="G107" s="173"/>
    </row>
    <row r="108" spans="1:7" ht="12.75">
      <c r="A108" s="243"/>
      <c r="B108" s="244"/>
      <c r="C108" s="245"/>
      <c r="D108" s="320"/>
      <c r="E108" s="175"/>
      <c r="F108" s="184"/>
      <c r="G108" s="247"/>
    </row>
    <row r="109" spans="1:7" ht="15.75" thickBot="1">
      <c r="A109" s="41" t="s">
        <v>90</v>
      </c>
      <c r="B109" s="42"/>
      <c r="C109" s="43"/>
      <c r="D109" s="316"/>
      <c r="E109" s="45"/>
      <c r="F109" s="44"/>
      <c r="G109" s="47">
        <f>G106</f>
        <v>0</v>
      </c>
    </row>
    <row r="110" spans="1:7" ht="15.75">
      <c r="A110" s="248"/>
      <c r="B110" s="165"/>
      <c r="C110" s="166"/>
      <c r="D110" s="301"/>
      <c r="E110" s="162"/>
      <c r="F110" s="167"/>
      <c r="G110" s="249"/>
    </row>
    <row r="111" spans="1:7" ht="14.25" thickBot="1">
      <c r="A111" s="168" t="s">
        <v>13</v>
      </c>
      <c r="B111" s="250"/>
      <c r="C111" s="251"/>
      <c r="D111" s="317"/>
      <c r="E111" s="250"/>
      <c r="F111" s="263"/>
      <c r="G111" s="239">
        <f>G109*0.2</f>
        <v>0</v>
      </c>
    </row>
    <row r="112" spans="1:7" ht="16.5" thickBot="1">
      <c r="A112" s="19"/>
      <c r="B112" s="20"/>
      <c r="C112" s="21"/>
      <c r="D112" s="318"/>
      <c r="E112" s="20"/>
      <c r="F112" s="290"/>
      <c r="G112" s="253"/>
    </row>
    <row r="113" spans="1:7" ht="18" thickBot="1">
      <c r="A113" s="254" t="s">
        <v>91</v>
      </c>
      <c r="B113" s="255"/>
      <c r="C113" s="256"/>
      <c r="D113" s="319"/>
      <c r="E113" s="258"/>
      <c r="F113" s="257"/>
      <c r="G113" s="259">
        <f>SUM(G109:G112)</f>
        <v>0</v>
      </c>
    </row>
  </sheetData>
  <sheetProtection password="CF63" sheet="1"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">
      <selection activeCell="A1" sqref="A1:E16384"/>
    </sheetView>
  </sheetViews>
  <sheetFormatPr defaultColWidth="9.140625" defaultRowHeight="12.75"/>
  <cols>
    <col min="1" max="1" width="6.00390625" style="0" customWidth="1"/>
    <col min="2" max="2" width="6.00390625" style="0" bestFit="1" customWidth="1"/>
    <col min="3" max="3" width="30.140625" style="0" customWidth="1"/>
    <col min="4" max="4" width="9.00390625" style="310" bestFit="1" customWidth="1"/>
    <col min="5" max="5" width="6.421875" style="0" bestFit="1" customWidth="1"/>
    <col min="6" max="6" width="11.7109375" style="0" customWidth="1"/>
    <col min="7" max="7" width="17.7109375" style="0" customWidth="1"/>
    <col min="10" max="10" width="9.00390625" style="0" customWidth="1"/>
    <col min="11" max="11" width="8.28125" style="0" customWidth="1"/>
    <col min="12" max="12" width="8.7109375" style="0" customWidth="1"/>
    <col min="13" max="13" width="9.7109375" style="0" customWidth="1"/>
    <col min="14" max="14" width="8.8515625" style="0" customWidth="1"/>
    <col min="16" max="16" width="9.57421875" style="0" customWidth="1"/>
  </cols>
  <sheetData>
    <row r="1" spans="1:7" ht="15.75">
      <c r="A1" s="157" t="s">
        <v>9</v>
      </c>
      <c r="B1" s="158"/>
      <c r="C1" s="159"/>
      <c r="D1" s="300"/>
      <c r="E1" s="161"/>
      <c r="F1" s="160"/>
      <c r="G1" s="260"/>
    </row>
    <row r="2" spans="1:7" s="208" customFormat="1" ht="15.75">
      <c r="A2" s="164"/>
      <c r="B2" s="165"/>
      <c r="C2" s="166"/>
      <c r="D2" s="301"/>
      <c r="E2" s="162"/>
      <c r="F2" s="167"/>
      <c r="G2" s="261"/>
    </row>
    <row r="3" spans="1:7" ht="12.75">
      <c r="A3" s="176"/>
      <c r="B3" s="169"/>
      <c r="C3" s="170"/>
      <c r="D3" s="302"/>
      <c r="E3" s="174"/>
      <c r="F3" s="171"/>
      <c r="G3" s="262"/>
    </row>
    <row r="4" spans="1:7" ht="13.5">
      <c r="A4" s="168" t="s">
        <v>15</v>
      </c>
      <c r="B4" s="250"/>
      <c r="C4" s="251"/>
      <c r="D4" s="321"/>
      <c r="E4" s="250"/>
      <c r="F4" s="263"/>
      <c r="G4" s="264"/>
    </row>
    <row r="5" spans="1:7" ht="13.5" thickBot="1">
      <c r="A5" s="87"/>
      <c r="B5" s="169"/>
      <c r="C5" s="170"/>
      <c r="D5" s="302"/>
      <c r="E5" s="169"/>
      <c r="F5" s="171"/>
      <c r="G5" s="262"/>
    </row>
    <row r="6" spans="1:7" ht="15">
      <c r="A6" s="177" t="s">
        <v>16</v>
      </c>
      <c r="B6" s="178"/>
      <c r="C6" s="179" t="s">
        <v>17</v>
      </c>
      <c r="D6" s="199" t="s">
        <v>47</v>
      </c>
      <c r="E6" s="181" t="s">
        <v>19</v>
      </c>
      <c r="F6" s="180" t="s">
        <v>20</v>
      </c>
      <c r="G6" s="182" t="s">
        <v>21</v>
      </c>
    </row>
    <row r="7" spans="1:7" ht="13.5">
      <c r="A7" s="88"/>
      <c r="B7" s="74"/>
      <c r="C7" s="78"/>
      <c r="D7" s="304"/>
      <c r="E7" s="57"/>
      <c r="F7" s="85"/>
      <c r="G7" s="183"/>
    </row>
    <row r="8" spans="1:10" s="208" customFormat="1" ht="25.5">
      <c r="A8" s="87">
        <f>SUM(A6,1)</f>
        <v>1</v>
      </c>
      <c r="B8" s="57" t="s">
        <v>24</v>
      </c>
      <c r="C8" s="58" t="s">
        <v>113</v>
      </c>
      <c r="D8" s="85">
        <v>188</v>
      </c>
      <c r="E8" s="57" t="s">
        <v>30</v>
      </c>
      <c r="F8" s="183"/>
      <c r="G8" s="183">
        <f>D8*F8</f>
        <v>0</v>
      </c>
      <c r="J8" s="298"/>
    </row>
    <row r="9" spans="1:7" s="208" customFormat="1" ht="12.75">
      <c r="A9" s="87"/>
      <c r="B9" s="57"/>
      <c r="C9" s="58"/>
      <c r="D9" s="85"/>
      <c r="E9" s="57"/>
      <c r="F9" s="183"/>
      <c r="G9" s="183"/>
    </row>
    <row r="10" spans="1:10" s="208" customFormat="1" ht="25.5">
      <c r="A10" s="87">
        <f>SUM(A8,1)</f>
        <v>2</v>
      </c>
      <c r="B10" s="57"/>
      <c r="C10" s="58" t="s">
        <v>25</v>
      </c>
      <c r="D10" s="85">
        <v>10</v>
      </c>
      <c r="E10" s="57" t="s">
        <v>26</v>
      </c>
      <c r="F10" s="183"/>
      <c r="G10" s="183">
        <f>D10*F10</f>
        <v>0</v>
      </c>
      <c r="J10" s="298"/>
    </row>
    <row r="11" spans="1:7" s="208" customFormat="1" ht="12.75">
      <c r="A11" s="87"/>
      <c r="B11" s="57"/>
      <c r="C11" s="58"/>
      <c r="D11" s="304"/>
      <c r="E11" s="57"/>
      <c r="F11" s="183"/>
      <c r="G11" s="183"/>
    </row>
    <row r="12" spans="1:10" s="208" customFormat="1" ht="25.5">
      <c r="A12" s="87">
        <f>SUM(A10,1)</f>
        <v>3</v>
      </c>
      <c r="B12" s="57"/>
      <c r="C12" s="58" t="s">
        <v>93</v>
      </c>
      <c r="D12" s="85">
        <v>1</v>
      </c>
      <c r="E12" s="57" t="s">
        <v>94</v>
      </c>
      <c r="F12" s="183"/>
      <c r="G12" s="183">
        <f>D12*F12</f>
        <v>0</v>
      </c>
      <c r="J12" s="298"/>
    </row>
    <row r="13" spans="1:7" ht="12.75">
      <c r="A13" s="87"/>
      <c r="B13" s="57"/>
      <c r="C13" s="58"/>
      <c r="D13" s="304"/>
      <c r="E13" s="57"/>
      <c r="F13" s="85"/>
      <c r="G13" s="183"/>
    </row>
    <row r="14" spans="1:7" ht="14.25" thickBot="1">
      <c r="A14" s="185" t="s">
        <v>38</v>
      </c>
      <c r="B14" s="186"/>
      <c r="C14" s="187"/>
      <c r="D14" s="305"/>
      <c r="E14" s="189"/>
      <c r="F14" s="188"/>
      <c r="G14" s="190">
        <f>SUM(G8:G13)</f>
        <v>0</v>
      </c>
    </row>
    <row r="15" spans="1:7" ht="12.75">
      <c r="A15" s="176"/>
      <c r="B15" s="169"/>
      <c r="C15" s="170"/>
      <c r="D15" s="302"/>
      <c r="E15" s="169"/>
      <c r="F15" s="171"/>
      <c r="G15" s="262"/>
    </row>
    <row r="16" spans="1:7" ht="12.75">
      <c r="A16" s="176"/>
      <c r="B16" s="169"/>
      <c r="C16" s="170"/>
      <c r="D16" s="302"/>
      <c r="E16" s="169"/>
      <c r="F16" s="171"/>
      <c r="G16" s="262"/>
    </row>
    <row r="17" spans="1:7" ht="13.5">
      <c r="A17" s="168" t="s">
        <v>39</v>
      </c>
      <c r="B17" s="169"/>
      <c r="C17" s="170"/>
      <c r="D17" s="302"/>
      <c r="E17" s="169"/>
      <c r="F17" s="171"/>
      <c r="G17" s="262"/>
    </row>
    <row r="18" spans="1:7" ht="13.5" thickBot="1">
      <c r="A18" s="176"/>
      <c r="B18" s="169"/>
      <c r="C18" s="170"/>
      <c r="D18" s="302"/>
      <c r="E18" s="169"/>
      <c r="F18" s="171"/>
      <c r="G18" s="262"/>
    </row>
    <row r="19" spans="1:7" ht="15">
      <c r="A19" s="177" t="s">
        <v>16</v>
      </c>
      <c r="B19" s="178" t="s">
        <v>95</v>
      </c>
      <c r="C19" s="179" t="s">
        <v>17</v>
      </c>
      <c r="D19" s="180" t="s">
        <v>47</v>
      </c>
      <c r="E19" s="181" t="s">
        <v>19</v>
      </c>
      <c r="F19" s="180" t="s">
        <v>20</v>
      </c>
      <c r="G19" s="182" t="s">
        <v>21</v>
      </c>
    </row>
    <row r="20" spans="1:7" ht="13.5">
      <c r="A20" s="88"/>
      <c r="B20" s="74"/>
      <c r="C20" s="78"/>
      <c r="D20" s="303"/>
      <c r="E20" s="57"/>
      <c r="F20" s="59"/>
      <c r="G20" s="183"/>
    </row>
    <row r="21" spans="1:15" s="208" customFormat="1" ht="38.25">
      <c r="A21" s="87">
        <v>1</v>
      </c>
      <c r="B21" s="57"/>
      <c r="C21" s="58" t="s">
        <v>96</v>
      </c>
      <c r="D21" s="59">
        <v>750</v>
      </c>
      <c r="E21" s="57" t="s">
        <v>37</v>
      </c>
      <c r="F21" s="183"/>
      <c r="G21" s="183">
        <f>D21*F21</f>
        <v>0</v>
      </c>
      <c r="J21" s="298"/>
      <c r="L21" s="299"/>
      <c r="N21" s="299"/>
      <c r="O21" s="299"/>
    </row>
    <row r="22" spans="1:7" s="208" customFormat="1" ht="12.75">
      <c r="A22" s="87"/>
      <c r="B22" s="57"/>
      <c r="C22" s="58"/>
      <c r="D22" s="59"/>
      <c r="E22" s="57"/>
      <c r="F22" s="183"/>
      <c r="G22" s="183"/>
    </row>
    <row r="23" spans="1:10" s="208" customFormat="1" ht="38.25">
      <c r="A23" s="87">
        <f>SUM(A21,1)</f>
        <v>2</v>
      </c>
      <c r="B23" s="61"/>
      <c r="C23" s="58" t="s">
        <v>97</v>
      </c>
      <c r="D23" s="91">
        <v>350</v>
      </c>
      <c r="E23" s="265" t="s">
        <v>37</v>
      </c>
      <c r="F23" s="183"/>
      <c r="G23" s="183">
        <f>D23*F23</f>
        <v>0</v>
      </c>
      <c r="J23" s="298"/>
    </row>
    <row r="24" spans="1:7" s="208" customFormat="1" ht="12.75">
      <c r="A24" s="87"/>
      <c r="B24" s="57"/>
      <c r="C24" s="58"/>
      <c r="D24" s="59"/>
      <c r="E24" s="57"/>
      <c r="F24" s="183"/>
      <c r="G24" s="183"/>
    </row>
    <row r="25" spans="1:10" s="208" customFormat="1" ht="51">
      <c r="A25" s="87">
        <f>SUM(A23,1)</f>
        <v>3</v>
      </c>
      <c r="B25" s="57"/>
      <c r="C25" s="58" t="s">
        <v>98</v>
      </c>
      <c r="D25" s="59">
        <v>200</v>
      </c>
      <c r="E25" s="57" t="s">
        <v>37</v>
      </c>
      <c r="F25" s="183"/>
      <c r="G25" s="183">
        <f>D25*F25</f>
        <v>0</v>
      </c>
      <c r="J25" s="298"/>
    </row>
    <row r="26" spans="1:11" s="195" customFormat="1" ht="12.75">
      <c r="A26" s="87"/>
      <c r="B26" s="57"/>
      <c r="C26" s="58"/>
      <c r="D26" s="59"/>
      <c r="E26" s="57"/>
      <c r="F26" s="183"/>
      <c r="G26" s="183"/>
      <c r="H26" s="194"/>
      <c r="I26" s="194"/>
      <c r="J26" s="194"/>
      <c r="K26" s="194"/>
    </row>
    <row r="27" spans="1:10" s="208" customFormat="1" ht="38.25">
      <c r="A27" s="87">
        <f>SUM(A25,1)</f>
        <v>4</v>
      </c>
      <c r="B27" s="61"/>
      <c r="C27" s="58" t="s">
        <v>99</v>
      </c>
      <c r="D27" s="91">
        <v>860</v>
      </c>
      <c r="E27" s="265" t="s">
        <v>37</v>
      </c>
      <c r="F27" s="183"/>
      <c r="G27" s="183">
        <f>D27*F27</f>
        <v>0</v>
      </c>
      <c r="J27" s="298"/>
    </row>
    <row r="28" spans="1:7" s="208" customFormat="1" ht="12.75">
      <c r="A28" s="87"/>
      <c r="B28" s="57"/>
      <c r="C28" s="58"/>
      <c r="D28" s="59"/>
      <c r="E28" s="57"/>
      <c r="F28" s="183"/>
      <c r="G28" s="183"/>
    </row>
    <row r="29" spans="1:10" s="208" customFormat="1" ht="12.75">
      <c r="A29" s="87">
        <f>SUM(A27,1)</f>
        <v>5</v>
      </c>
      <c r="B29" s="57"/>
      <c r="C29" s="58" t="s">
        <v>100</v>
      </c>
      <c r="D29" s="59">
        <v>200</v>
      </c>
      <c r="E29" s="57" t="s">
        <v>32</v>
      </c>
      <c r="F29" s="183"/>
      <c r="G29" s="183">
        <f>D29*F29</f>
        <v>0</v>
      </c>
      <c r="J29" s="298"/>
    </row>
    <row r="30" spans="1:7" s="208" customFormat="1" ht="12.75">
      <c r="A30" s="87"/>
      <c r="B30" s="57"/>
      <c r="C30" s="58"/>
      <c r="D30" s="59"/>
      <c r="E30" s="57"/>
      <c r="F30" s="183"/>
      <c r="G30" s="183"/>
    </row>
    <row r="31" spans="1:10" s="208" customFormat="1" ht="25.5">
      <c r="A31" s="87">
        <f>SUM(A29,1)</f>
        <v>6</v>
      </c>
      <c r="B31" s="57" t="s">
        <v>24</v>
      </c>
      <c r="C31" s="58" t="s">
        <v>101</v>
      </c>
      <c r="D31" s="59">
        <v>200</v>
      </c>
      <c r="E31" s="57" t="s">
        <v>37</v>
      </c>
      <c r="F31" s="183"/>
      <c r="G31" s="183">
        <f>D31*F31</f>
        <v>0</v>
      </c>
      <c r="J31" s="298"/>
    </row>
    <row r="32" spans="1:7" ht="12.75">
      <c r="A32" s="87"/>
      <c r="B32" s="57"/>
      <c r="C32" s="58"/>
      <c r="D32" s="303"/>
      <c r="E32" s="57"/>
      <c r="F32" s="91"/>
      <c r="G32" s="183"/>
    </row>
    <row r="33" spans="1:7" ht="14.25" thickBot="1">
      <c r="A33" s="185" t="s">
        <v>45</v>
      </c>
      <c r="B33" s="186"/>
      <c r="C33" s="187"/>
      <c r="D33" s="307"/>
      <c r="E33" s="189"/>
      <c r="F33" s="191"/>
      <c r="G33" s="190">
        <f>SUM(G21:G32)</f>
        <v>0</v>
      </c>
    </row>
    <row r="34" ht="12.75">
      <c r="G34" s="266"/>
    </row>
    <row r="35" spans="1:7" ht="15">
      <c r="A35" s="37"/>
      <c r="B35" s="38"/>
      <c r="C35" s="50"/>
      <c r="D35" s="322"/>
      <c r="E35" s="74"/>
      <c r="F35" s="73"/>
      <c r="G35" s="267"/>
    </row>
    <row r="36" spans="1:7" ht="13.5">
      <c r="A36" s="168" t="s">
        <v>102</v>
      </c>
      <c r="B36" s="169"/>
      <c r="C36" s="170"/>
      <c r="D36" s="302"/>
      <c r="E36" s="169"/>
      <c r="F36" s="171"/>
      <c r="G36" s="262"/>
    </row>
    <row r="37" spans="1:7" ht="15.75" thickBot="1">
      <c r="A37" s="37"/>
      <c r="B37" s="38"/>
      <c r="C37" s="50"/>
      <c r="D37" s="322"/>
      <c r="E37" s="74"/>
      <c r="F37" s="73"/>
      <c r="G37" s="267"/>
    </row>
    <row r="38" spans="1:7" s="201" customFormat="1" ht="15">
      <c r="A38" s="177" t="s">
        <v>16</v>
      </c>
      <c r="B38" s="178" t="s">
        <v>95</v>
      </c>
      <c r="C38" s="179" t="s">
        <v>17</v>
      </c>
      <c r="D38" s="180" t="s">
        <v>18</v>
      </c>
      <c r="E38" s="181" t="s">
        <v>19</v>
      </c>
      <c r="F38" s="180" t="s">
        <v>20</v>
      </c>
      <c r="G38" s="182" t="s">
        <v>21</v>
      </c>
    </row>
    <row r="39" spans="1:7" ht="15">
      <c r="A39" s="37"/>
      <c r="B39" s="38"/>
      <c r="C39" s="50"/>
      <c r="D39" s="322"/>
      <c r="E39" s="74"/>
      <c r="F39" s="73"/>
      <c r="G39" s="267"/>
    </row>
    <row r="40" spans="1:10" s="208" customFormat="1" ht="38.25">
      <c r="A40" s="87">
        <v>1</v>
      </c>
      <c r="B40" s="57"/>
      <c r="C40" s="58" t="s">
        <v>147</v>
      </c>
      <c r="D40" s="85">
        <f>5+9+4+4+4+6</f>
        <v>32</v>
      </c>
      <c r="E40" s="57" t="s">
        <v>30</v>
      </c>
      <c r="F40" s="183"/>
      <c r="G40" s="183">
        <f>D40*F40</f>
        <v>0</v>
      </c>
      <c r="J40" s="298"/>
    </row>
    <row r="41" spans="1:7" s="208" customFormat="1" ht="13.5">
      <c r="A41" s="88"/>
      <c r="B41" s="74"/>
      <c r="C41" s="78"/>
      <c r="D41" s="303"/>
      <c r="E41" s="57"/>
      <c r="F41" s="183"/>
      <c r="G41" s="183"/>
    </row>
    <row r="42" spans="1:10" s="208" customFormat="1" ht="25.5">
      <c r="A42" s="87">
        <f>SUM(A40,1)</f>
        <v>2</v>
      </c>
      <c r="B42" s="57"/>
      <c r="C42" s="58" t="s">
        <v>148</v>
      </c>
      <c r="D42" s="59">
        <f>23.09+25.46+26.84+22.51+25.63+26.1+12.54</f>
        <v>162.17</v>
      </c>
      <c r="E42" s="57" t="s">
        <v>30</v>
      </c>
      <c r="F42" s="183"/>
      <c r="G42" s="183">
        <f>D42*F42</f>
        <v>0</v>
      </c>
      <c r="J42" s="298"/>
    </row>
    <row r="43" spans="1:7" s="208" customFormat="1" ht="12.75">
      <c r="A43" s="87"/>
      <c r="B43" s="57"/>
      <c r="C43" s="58"/>
      <c r="D43" s="303"/>
      <c r="E43" s="57"/>
      <c r="F43" s="183"/>
      <c r="G43" s="183"/>
    </row>
    <row r="44" spans="1:10" s="208" customFormat="1" ht="63.75">
      <c r="A44" s="87">
        <f>SUM(A42,1)</f>
        <v>3</v>
      </c>
      <c r="B44" s="57"/>
      <c r="C44" s="58" t="s">
        <v>141</v>
      </c>
      <c r="D44" s="59">
        <v>4</v>
      </c>
      <c r="E44" s="57" t="s">
        <v>26</v>
      </c>
      <c r="F44" s="183"/>
      <c r="G44" s="183">
        <f>D44*F44</f>
        <v>0</v>
      </c>
      <c r="J44" s="298"/>
    </row>
    <row r="45" spans="1:10" s="208" customFormat="1" ht="12.75">
      <c r="A45" s="87"/>
      <c r="B45" s="57"/>
      <c r="C45" s="58"/>
      <c r="D45" s="303"/>
      <c r="E45" s="57"/>
      <c r="F45" s="183"/>
      <c r="G45" s="183"/>
      <c r="J45" s="298"/>
    </row>
    <row r="46" spans="1:10" s="208" customFormat="1" ht="63.75">
      <c r="A46" s="87">
        <f>SUM(A44,1)</f>
        <v>4</v>
      </c>
      <c r="B46" s="57"/>
      <c r="C46" s="58" t="s">
        <v>153</v>
      </c>
      <c r="D46" s="59">
        <v>2</v>
      </c>
      <c r="E46" s="57" t="s">
        <v>26</v>
      </c>
      <c r="F46" s="183"/>
      <c r="G46" s="183">
        <f>D46*F46</f>
        <v>0</v>
      </c>
      <c r="J46" s="298"/>
    </row>
    <row r="47" spans="1:10" s="208" customFormat="1" ht="12.75">
      <c r="A47" s="87"/>
      <c r="B47" s="57"/>
      <c r="C47" s="58"/>
      <c r="D47" s="303"/>
      <c r="E47" s="57"/>
      <c r="F47" s="183"/>
      <c r="G47" s="183"/>
      <c r="J47" s="298"/>
    </row>
    <row r="48" spans="1:10" s="208" customFormat="1" ht="63.75">
      <c r="A48" s="87">
        <f>SUM(A46,1)</f>
        <v>5</v>
      </c>
      <c r="B48" s="57"/>
      <c r="C48" s="58" t="s">
        <v>154</v>
      </c>
      <c r="D48" s="59">
        <v>2</v>
      </c>
      <c r="E48" s="57" t="s">
        <v>26</v>
      </c>
      <c r="F48" s="183"/>
      <c r="G48" s="183">
        <f>D48*F48</f>
        <v>0</v>
      </c>
      <c r="J48" s="298"/>
    </row>
    <row r="49" spans="1:7" ht="12.75">
      <c r="A49" s="87"/>
      <c r="B49" s="57"/>
      <c r="C49" s="58"/>
      <c r="D49" s="303"/>
      <c r="E49" s="57"/>
      <c r="F49" s="183"/>
      <c r="G49" s="183"/>
    </row>
    <row r="50" spans="1:10" s="208" customFormat="1" ht="38.25">
      <c r="A50" s="87">
        <f>SUM(A48,1)</f>
        <v>6</v>
      </c>
      <c r="B50" s="57"/>
      <c r="C50" s="58" t="s">
        <v>114</v>
      </c>
      <c r="D50" s="59">
        <v>6</v>
      </c>
      <c r="E50" s="57" t="s">
        <v>26</v>
      </c>
      <c r="F50" s="183"/>
      <c r="G50" s="183">
        <f>D50*F50</f>
        <v>0</v>
      </c>
      <c r="J50" s="298"/>
    </row>
    <row r="51" spans="1:10" s="208" customFormat="1" ht="12.75">
      <c r="A51" s="87"/>
      <c r="B51" s="57"/>
      <c r="C51" s="58"/>
      <c r="D51" s="59"/>
      <c r="E51" s="57"/>
      <c r="F51" s="183"/>
      <c r="G51" s="183"/>
      <c r="J51" s="298"/>
    </row>
    <row r="52" spans="1:11" ht="38.25">
      <c r="A52" s="87">
        <f>SUM(A50,1)</f>
        <v>7</v>
      </c>
      <c r="B52" s="57"/>
      <c r="C52" s="58" t="s">
        <v>155</v>
      </c>
      <c r="D52" s="59">
        <v>192.17</v>
      </c>
      <c r="E52" s="57" t="s">
        <v>30</v>
      </c>
      <c r="F52" s="183"/>
      <c r="G52" s="183">
        <f>D52*F52</f>
        <v>0</v>
      </c>
      <c r="H52" s="183"/>
      <c r="I52" s="340"/>
      <c r="K52" s="341"/>
    </row>
    <row r="53" spans="1:7" ht="12.75">
      <c r="A53" s="87"/>
      <c r="B53" s="57"/>
      <c r="C53" s="58"/>
      <c r="D53" s="303"/>
      <c r="E53" s="57"/>
      <c r="F53" s="59"/>
      <c r="G53" s="109"/>
    </row>
    <row r="54" spans="1:7" ht="14.25" thickBot="1">
      <c r="A54" s="185" t="s">
        <v>105</v>
      </c>
      <c r="B54" s="186"/>
      <c r="C54" s="187"/>
      <c r="D54" s="307"/>
      <c r="E54" s="189"/>
      <c r="F54" s="191"/>
      <c r="G54" s="190">
        <f>SUM(G40:G53)</f>
        <v>0</v>
      </c>
    </row>
    <row r="55" spans="1:7" ht="12.75">
      <c r="A55" s="176"/>
      <c r="B55" s="169"/>
      <c r="C55" s="170"/>
      <c r="D55" s="302"/>
      <c r="E55" s="174"/>
      <c r="F55" s="171"/>
      <c r="G55" s="262"/>
    </row>
    <row r="56" spans="1:7" ht="12.75">
      <c r="A56" s="176"/>
      <c r="B56" s="169"/>
      <c r="C56" s="170"/>
      <c r="D56" s="302"/>
      <c r="E56" s="174"/>
      <c r="F56" s="171"/>
      <c r="G56" s="262"/>
    </row>
    <row r="57" spans="1:7" ht="13.5">
      <c r="A57" s="270" t="s">
        <v>106</v>
      </c>
      <c r="B57" s="271"/>
      <c r="C57" s="251"/>
      <c r="D57" s="321"/>
      <c r="E57" s="250"/>
      <c r="F57" s="252"/>
      <c r="G57" s="252"/>
    </row>
    <row r="58" spans="1:7" ht="13.5" thickBot="1">
      <c r="A58" s="272"/>
      <c r="B58" s="273"/>
      <c r="C58" s="274"/>
      <c r="D58" s="323"/>
      <c r="E58" s="275"/>
      <c r="F58" s="276"/>
      <c r="G58" s="276"/>
    </row>
    <row r="59" spans="1:7" ht="13.5">
      <c r="A59" s="277" t="s">
        <v>16</v>
      </c>
      <c r="B59" s="278" t="s">
        <v>95</v>
      </c>
      <c r="C59" s="279" t="s">
        <v>17</v>
      </c>
      <c r="D59" s="280" t="s">
        <v>47</v>
      </c>
      <c r="E59" s="281" t="s">
        <v>19</v>
      </c>
      <c r="F59" s="180" t="s">
        <v>20</v>
      </c>
      <c r="G59" s="182" t="s">
        <v>21</v>
      </c>
    </row>
    <row r="60" spans="1:7" ht="12.75">
      <c r="A60" s="283"/>
      <c r="B60" s="61"/>
      <c r="C60" s="58"/>
      <c r="D60" s="302"/>
      <c r="E60" s="57"/>
      <c r="F60" s="173"/>
      <c r="G60" s="173"/>
    </row>
    <row r="61" spans="1:10" s="208" customFormat="1" ht="12.75">
      <c r="A61" s="87">
        <v>1</v>
      </c>
      <c r="B61" s="283"/>
      <c r="C61" s="58" t="s">
        <v>107</v>
      </c>
      <c r="D61" s="59">
        <v>162.17</v>
      </c>
      <c r="E61" s="57" t="s">
        <v>30</v>
      </c>
      <c r="F61" s="109"/>
      <c r="G61" s="183">
        <f>D61*F61</f>
        <v>0</v>
      </c>
      <c r="J61" s="298"/>
    </row>
    <row r="62" spans="1:7" s="208" customFormat="1" ht="12.75">
      <c r="A62" s="284"/>
      <c r="B62" s="283"/>
      <c r="C62" s="58"/>
      <c r="D62" s="57"/>
      <c r="E62" s="57"/>
      <c r="F62" s="109"/>
      <c r="G62" s="109"/>
    </row>
    <row r="63" spans="1:10" s="208" customFormat="1" ht="12.75">
      <c r="A63" s="87">
        <f>SUM(A61,1)</f>
        <v>2</v>
      </c>
      <c r="B63" s="283"/>
      <c r="C63" s="58" t="s">
        <v>75</v>
      </c>
      <c r="D63" s="59">
        <v>1</v>
      </c>
      <c r="E63" s="57" t="s">
        <v>156</v>
      </c>
      <c r="F63" s="183"/>
      <c r="G63" s="183">
        <f>D63*F63</f>
        <v>0</v>
      </c>
      <c r="J63" s="298"/>
    </row>
    <row r="64" spans="1:7" s="208" customFormat="1" ht="12.75">
      <c r="A64" s="87"/>
      <c r="B64" s="57"/>
      <c r="C64" s="58"/>
      <c r="D64" s="57"/>
      <c r="E64" s="57"/>
      <c r="F64" s="183"/>
      <c r="G64" s="183"/>
    </row>
    <row r="65" spans="1:10" s="208" customFormat="1" ht="12.75">
      <c r="A65" s="87">
        <f>SUM(A63,1)</f>
        <v>3</v>
      </c>
      <c r="B65" s="283"/>
      <c r="C65" s="58" t="s">
        <v>76</v>
      </c>
      <c r="D65" s="59">
        <v>1</v>
      </c>
      <c r="E65" s="57" t="s">
        <v>156</v>
      </c>
      <c r="F65" s="183"/>
      <c r="G65" s="183">
        <f>D65*F65</f>
        <v>0</v>
      </c>
      <c r="J65" s="298"/>
    </row>
    <row r="66" spans="1:7" s="208" customFormat="1" ht="12.75">
      <c r="A66" s="87"/>
      <c r="B66" s="57"/>
      <c r="C66" s="58"/>
      <c r="D66" s="57"/>
      <c r="E66" s="57"/>
      <c r="F66" s="183"/>
      <c r="G66" s="183"/>
    </row>
    <row r="67" spans="1:10" s="208" customFormat="1" ht="12.75">
      <c r="A67" s="87">
        <f>SUM(A65,1)</f>
        <v>4</v>
      </c>
      <c r="B67" s="283"/>
      <c r="C67" s="58" t="s">
        <v>157</v>
      </c>
      <c r="D67" s="59">
        <v>1</v>
      </c>
      <c r="E67" s="57" t="s">
        <v>156</v>
      </c>
      <c r="F67" s="183"/>
      <c r="G67" s="183">
        <f>D67*F67</f>
        <v>0</v>
      </c>
      <c r="J67" s="298"/>
    </row>
    <row r="68" spans="1:7" ht="12.75">
      <c r="A68" s="87"/>
      <c r="B68" s="57"/>
      <c r="C68" s="58"/>
      <c r="D68" s="324"/>
      <c r="E68" s="59"/>
      <c r="F68" s="109"/>
      <c r="G68" s="109"/>
    </row>
    <row r="69" spans="1:7" ht="14.25" thickBot="1">
      <c r="A69" s="285" t="s">
        <v>108</v>
      </c>
      <c r="B69" s="286"/>
      <c r="C69" s="187"/>
      <c r="D69" s="325"/>
      <c r="E69" s="186"/>
      <c r="F69" s="287"/>
      <c r="G69" s="192">
        <f>SUM(G61:G68)</f>
        <v>0</v>
      </c>
    </row>
    <row r="70" spans="1:7" ht="12.75">
      <c r="A70" s="176"/>
      <c r="B70" s="169"/>
      <c r="C70" s="170"/>
      <c r="D70" s="302"/>
      <c r="E70" s="174"/>
      <c r="F70" s="171"/>
      <c r="G70" s="262"/>
    </row>
    <row r="71" spans="1:7" ht="12.75">
      <c r="A71" s="87"/>
      <c r="B71" s="57"/>
      <c r="C71" s="58"/>
      <c r="D71" s="303"/>
      <c r="E71" s="57"/>
      <c r="F71" s="59"/>
      <c r="G71" s="183"/>
    </row>
    <row r="72" spans="1:7" ht="15.75">
      <c r="A72" s="231" t="s">
        <v>109</v>
      </c>
      <c r="B72" s="232"/>
      <c r="C72" s="233"/>
      <c r="D72" s="315"/>
      <c r="E72" s="235"/>
      <c r="F72" s="234"/>
      <c r="G72" s="288"/>
    </row>
    <row r="73" spans="1:7" ht="13.5">
      <c r="A73" s="168"/>
      <c r="B73" s="169"/>
      <c r="C73" s="170"/>
      <c r="D73" s="302"/>
      <c r="E73" s="174"/>
      <c r="F73" s="171"/>
      <c r="G73" s="262"/>
    </row>
    <row r="74" spans="1:7" ht="12.75">
      <c r="A74" s="176"/>
      <c r="B74" s="169"/>
      <c r="C74" s="170"/>
      <c r="D74" s="302"/>
      <c r="E74" s="174"/>
      <c r="F74" s="171"/>
      <c r="G74" s="262"/>
    </row>
    <row r="75" spans="1:7" ht="12.75">
      <c r="A75" s="176"/>
      <c r="B75" s="169"/>
      <c r="C75" s="170"/>
      <c r="D75" s="302"/>
      <c r="E75" s="174"/>
      <c r="F75" s="171"/>
      <c r="G75" s="262"/>
    </row>
    <row r="76" spans="1:7" ht="13.5" thickBot="1">
      <c r="A76" s="236" t="s">
        <v>81</v>
      </c>
      <c r="B76" s="237"/>
      <c r="C76" s="203"/>
      <c r="D76" s="308"/>
      <c r="E76" s="194"/>
      <c r="F76" s="172"/>
      <c r="G76" s="239">
        <f>G14</f>
        <v>0</v>
      </c>
    </row>
    <row r="77" spans="1:7" ht="12.75">
      <c r="A77" s="236"/>
      <c r="B77" s="237"/>
      <c r="C77" s="203"/>
      <c r="D77" s="308"/>
      <c r="E77" s="194"/>
      <c r="F77" s="172"/>
      <c r="G77" s="289"/>
    </row>
    <row r="78" spans="1:7" ht="13.5" thickBot="1">
      <c r="A78" s="236" t="s">
        <v>82</v>
      </c>
      <c r="B78" s="237"/>
      <c r="C78" s="203"/>
      <c r="D78" s="308"/>
      <c r="E78" s="194"/>
      <c r="F78" s="172"/>
      <c r="G78" s="239">
        <f>G33</f>
        <v>0</v>
      </c>
    </row>
    <row r="79" spans="1:7" ht="12.75">
      <c r="A79" s="236"/>
      <c r="B79" s="237"/>
      <c r="C79" s="203"/>
      <c r="D79" s="308"/>
      <c r="E79" s="194"/>
      <c r="F79" s="172"/>
      <c r="G79" s="289"/>
    </row>
    <row r="80" spans="1:12" s="268" customFormat="1" ht="13.5" thickBot="1">
      <c r="A80" s="236" t="s">
        <v>110</v>
      </c>
      <c r="B80" s="237"/>
      <c r="C80" s="203"/>
      <c r="D80" s="308"/>
      <c r="E80" s="194"/>
      <c r="F80" s="172"/>
      <c r="G80" s="239">
        <f>G54</f>
        <v>0</v>
      </c>
      <c r="I80" s="269"/>
      <c r="J80" s="269"/>
      <c r="K80" s="269"/>
      <c r="L80" s="269"/>
    </row>
    <row r="81" spans="1:7" s="268" customFormat="1" ht="12.75">
      <c r="A81" s="236"/>
      <c r="B81" s="237"/>
      <c r="C81" s="203"/>
      <c r="D81" s="308"/>
      <c r="E81" s="194"/>
      <c r="F81" s="172"/>
      <c r="G81" s="289"/>
    </row>
    <row r="82" spans="1:7" s="268" customFormat="1" ht="13.5" thickBot="1">
      <c r="A82" s="236" t="s">
        <v>111</v>
      </c>
      <c r="B82" s="237"/>
      <c r="C82" s="203"/>
      <c r="D82" s="308"/>
      <c r="E82" s="194"/>
      <c r="F82" s="172"/>
      <c r="G82" s="239">
        <f>G69</f>
        <v>0</v>
      </c>
    </row>
    <row r="83" spans="1:7" ht="12.75">
      <c r="A83" s="176"/>
      <c r="B83" s="169"/>
      <c r="C83" s="170"/>
      <c r="D83" s="302"/>
      <c r="E83" s="174"/>
      <c r="F83" s="171"/>
      <c r="G83" s="262"/>
    </row>
    <row r="84" spans="1:7" ht="16.5" thickBot="1">
      <c r="A84" s="231" t="s">
        <v>115</v>
      </c>
      <c r="B84" s="232"/>
      <c r="C84" s="233"/>
      <c r="D84" s="315"/>
      <c r="E84" s="235"/>
      <c r="F84" s="234"/>
      <c r="G84" s="240">
        <f>SUM(G76:G83)</f>
        <v>0</v>
      </c>
    </row>
    <row r="85" spans="1:7" ht="13.5">
      <c r="A85" s="242" t="s">
        <v>89</v>
      </c>
      <c r="B85" s="169"/>
      <c r="C85" s="170"/>
      <c r="D85" s="302"/>
      <c r="E85" s="169"/>
      <c r="F85" s="171"/>
      <c r="G85" s="173"/>
    </row>
    <row r="86" spans="1:7" ht="12.75">
      <c r="A86" s="243"/>
      <c r="B86" s="244"/>
      <c r="C86" s="245"/>
      <c r="D86" s="320"/>
      <c r="E86" s="175"/>
      <c r="F86" s="184"/>
      <c r="G86" s="247"/>
    </row>
    <row r="87" spans="1:7" ht="15.75" thickBot="1">
      <c r="A87" s="41" t="s">
        <v>90</v>
      </c>
      <c r="B87" s="42"/>
      <c r="C87" s="43"/>
      <c r="D87" s="316"/>
      <c r="E87" s="45"/>
      <c r="F87" s="44"/>
      <c r="G87" s="47">
        <f>G84</f>
        <v>0</v>
      </c>
    </row>
    <row r="88" spans="1:7" ht="15.75">
      <c r="A88" s="248"/>
      <c r="B88" s="165"/>
      <c r="C88" s="166"/>
      <c r="D88" s="301"/>
      <c r="E88" s="162"/>
      <c r="F88" s="167"/>
      <c r="G88" s="249"/>
    </row>
    <row r="89" spans="1:7" ht="14.25" thickBot="1">
      <c r="A89" s="168" t="s">
        <v>13</v>
      </c>
      <c r="B89" s="250"/>
      <c r="C89" s="251"/>
      <c r="D89" s="317"/>
      <c r="E89" s="250"/>
      <c r="F89" s="263"/>
      <c r="G89" s="239">
        <f>G87*0.2</f>
        <v>0</v>
      </c>
    </row>
    <row r="90" spans="1:7" ht="16.5" thickBot="1">
      <c r="A90" s="19"/>
      <c r="B90" s="20"/>
      <c r="C90" s="21"/>
      <c r="D90" s="318"/>
      <c r="E90" s="20"/>
      <c r="F90" s="290"/>
      <c r="G90" s="253"/>
    </row>
    <row r="91" spans="1:7" ht="18" thickBot="1">
      <c r="A91" s="254" t="s">
        <v>91</v>
      </c>
      <c r="B91" s="255"/>
      <c r="C91" s="256"/>
      <c r="D91" s="319"/>
      <c r="E91" s="258"/>
      <c r="F91" s="257"/>
      <c r="G91" s="259">
        <f>SUM(G87,G89)</f>
        <v>0</v>
      </c>
    </row>
    <row r="93" spans="1:7" s="30" customFormat="1" ht="12.75">
      <c r="A93" s="87"/>
      <c r="B93" s="57"/>
      <c r="C93" s="58"/>
      <c r="D93" s="303"/>
      <c r="E93" s="61"/>
      <c r="F93" s="59"/>
      <c r="G93" s="183"/>
    </row>
    <row r="94" spans="1:7" s="30" customFormat="1" ht="12.75">
      <c r="A94" s="87"/>
      <c r="B94" s="57"/>
      <c r="C94" s="58"/>
      <c r="D94" s="303"/>
      <c r="E94" s="61"/>
      <c r="F94" s="59"/>
      <c r="G94" s="183"/>
    </row>
    <row r="95" spans="1:7" s="30" customFormat="1" ht="12.75">
      <c r="A95" s="87"/>
      <c r="B95" s="57"/>
      <c r="C95" s="58"/>
      <c r="D95" s="303"/>
      <c r="E95" s="61"/>
      <c r="F95" s="59"/>
      <c r="G95" s="183"/>
    </row>
    <row r="96" spans="1:7" s="30" customFormat="1" ht="12.75">
      <c r="A96" s="87"/>
      <c r="B96" s="57"/>
      <c r="C96" s="58"/>
      <c r="D96" s="303"/>
      <c r="E96" s="61"/>
      <c r="F96" s="59"/>
      <c r="G96" s="183"/>
    </row>
    <row r="97" spans="1:7" s="30" customFormat="1" ht="12.75">
      <c r="A97" s="87"/>
      <c r="B97" s="57"/>
      <c r="C97" s="58"/>
      <c r="D97" s="303"/>
      <c r="E97" s="61"/>
      <c r="F97" s="59"/>
      <c r="G97" s="183"/>
    </row>
    <row r="98" spans="1:7" s="30" customFormat="1" ht="12.75">
      <c r="A98" s="87"/>
      <c r="B98" s="57"/>
      <c r="C98" s="58"/>
      <c r="D98" s="303"/>
      <c r="E98" s="61"/>
      <c r="F98" s="59"/>
      <c r="G98" s="183"/>
    </row>
    <row r="99" spans="1:7" s="30" customFormat="1" ht="12.75">
      <c r="A99" s="87"/>
      <c r="B99" s="57"/>
      <c r="C99" s="58"/>
      <c r="D99" s="303"/>
      <c r="E99" s="61"/>
      <c r="F99" s="59"/>
      <c r="G99" s="183"/>
    </row>
    <row r="100" spans="1:7" s="30" customFormat="1" ht="15.75">
      <c r="A100" s="130"/>
      <c r="B100" s="131"/>
      <c r="C100" s="132"/>
      <c r="D100" s="326"/>
      <c r="E100" s="69"/>
      <c r="F100" s="133"/>
      <c r="G100" s="253"/>
    </row>
    <row r="101" s="30" customFormat="1" ht="12.75">
      <c r="D101" s="327"/>
    </row>
    <row r="102" spans="1:7" s="30" customFormat="1" ht="15">
      <c r="A102" s="87"/>
      <c r="B102" s="135"/>
      <c r="C102" s="136"/>
      <c r="D102" s="328"/>
      <c r="E102" s="138"/>
      <c r="F102" s="137"/>
      <c r="G102" s="109"/>
    </row>
    <row r="103" spans="1:7" s="30" customFormat="1" ht="13.5">
      <c r="A103" s="140"/>
      <c r="B103" s="57"/>
      <c r="C103" s="58"/>
      <c r="D103" s="303"/>
      <c r="E103" s="57"/>
      <c r="F103" s="59"/>
      <c r="G103" s="109"/>
    </row>
    <row r="104" spans="1:11" s="139" customFormat="1" ht="16.5" customHeight="1">
      <c r="A104" s="141"/>
      <c r="B104" s="142"/>
      <c r="C104" s="143"/>
      <c r="D104" s="329"/>
      <c r="E104" s="92"/>
      <c r="F104" s="144"/>
      <c r="G104" s="292"/>
      <c r="H104" s="138"/>
      <c r="I104" s="138"/>
      <c r="J104" s="138"/>
      <c r="K104" s="138"/>
    </row>
    <row r="105" spans="1:11" s="92" customFormat="1" ht="15">
      <c r="A105" s="37"/>
      <c r="B105" s="135"/>
      <c r="C105" s="136"/>
      <c r="D105" s="328"/>
      <c r="E105" s="138"/>
      <c r="F105" s="137"/>
      <c r="G105" s="28"/>
      <c r="H105" s="61"/>
      <c r="I105" s="61"/>
      <c r="J105" s="61"/>
      <c r="K105" s="61"/>
    </row>
    <row r="106" spans="1:7" s="92" customFormat="1" ht="15.75">
      <c r="A106" s="130"/>
      <c r="B106" s="131"/>
      <c r="C106" s="132"/>
      <c r="D106" s="326"/>
      <c r="E106" s="69"/>
      <c r="F106" s="133"/>
      <c r="G106" s="249"/>
    </row>
    <row r="107" spans="1:11" s="139" customFormat="1" ht="15">
      <c r="A107" s="88"/>
      <c r="B107" s="74"/>
      <c r="C107" s="78"/>
      <c r="D107" s="330"/>
      <c r="E107" s="74"/>
      <c r="F107" s="149"/>
      <c r="G107" s="183"/>
      <c r="H107" s="138"/>
      <c r="I107" s="138"/>
      <c r="J107" s="138"/>
      <c r="K107" s="138"/>
    </row>
    <row r="108" spans="1:11" s="147" customFormat="1" ht="15.75">
      <c r="A108" s="130"/>
      <c r="B108" s="53"/>
      <c r="C108" s="54"/>
      <c r="D108" s="331"/>
      <c r="E108" s="53"/>
      <c r="F108" s="150"/>
      <c r="G108" s="253"/>
      <c r="H108" s="69"/>
      <c r="I108" s="69"/>
      <c r="J108" s="69"/>
      <c r="K108" s="69"/>
    </row>
    <row r="109" spans="1:11" s="147" customFormat="1" ht="17.25">
      <c r="A109" s="151"/>
      <c r="B109" s="152"/>
      <c r="C109" s="153"/>
      <c r="D109" s="332"/>
      <c r="E109" s="155"/>
      <c r="F109" s="154"/>
      <c r="G109" s="293"/>
      <c r="H109" s="69"/>
      <c r="I109" s="69"/>
      <c r="J109" s="69"/>
      <c r="K109" s="69"/>
    </row>
    <row r="110" spans="1:11" s="163" customFormat="1" ht="15.75">
      <c r="A110"/>
      <c r="B110"/>
      <c r="C110"/>
      <c r="D110" s="310"/>
      <c r="E110"/>
      <c r="F110"/>
      <c r="G110"/>
      <c r="H110" s="162"/>
      <c r="I110" s="162"/>
      <c r="J110" s="162"/>
      <c r="K110" s="162"/>
    </row>
  </sheetData>
  <sheetProtection password="CF63" sheet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00390625" style="0" customWidth="1"/>
    <col min="2" max="2" width="6.00390625" style="0" bestFit="1" customWidth="1"/>
    <col min="3" max="3" width="30.140625" style="0" customWidth="1"/>
    <col min="4" max="4" width="9.00390625" style="310" bestFit="1" customWidth="1"/>
    <col min="5" max="5" width="6.421875" style="0" bestFit="1" customWidth="1"/>
    <col min="6" max="6" width="11.7109375" style="0" customWidth="1"/>
    <col min="7" max="7" width="17.7109375" style="0" customWidth="1"/>
    <col min="10" max="10" width="9.00390625" style="0" customWidth="1"/>
    <col min="11" max="11" width="8.28125" style="0" customWidth="1"/>
    <col min="12" max="12" width="8.7109375" style="0" customWidth="1"/>
    <col min="13" max="13" width="9.7109375" style="0" customWidth="1"/>
    <col min="14" max="14" width="8.8515625" style="0" customWidth="1"/>
    <col min="16" max="16" width="9.57421875" style="0" customWidth="1"/>
  </cols>
  <sheetData>
    <row r="1" spans="1:7" ht="15.75">
      <c r="A1" s="157" t="s">
        <v>10</v>
      </c>
      <c r="B1" s="158"/>
      <c r="C1" s="159"/>
      <c r="D1" s="300"/>
      <c r="E1" s="161"/>
      <c r="F1" s="160"/>
      <c r="G1" s="260"/>
    </row>
    <row r="2" spans="1:7" s="208" customFormat="1" ht="15.75">
      <c r="A2" s="164"/>
      <c r="B2" s="165"/>
      <c r="C2" s="166"/>
      <c r="D2" s="301"/>
      <c r="E2" s="162"/>
      <c r="F2" s="167"/>
      <c r="G2" s="261"/>
    </row>
    <row r="3" spans="1:7" ht="12.75">
      <c r="A3" s="176"/>
      <c r="B3" s="169"/>
      <c r="C3" s="170"/>
      <c r="D3" s="302"/>
      <c r="E3" s="174"/>
      <c r="F3" s="171"/>
      <c r="G3" s="262"/>
    </row>
    <row r="4" spans="1:7" ht="13.5">
      <c r="A4" s="168" t="s">
        <v>15</v>
      </c>
      <c r="B4" s="250"/>
      <c r="C4" s="251"/>
      <c r="D4" s="321"/>
      <c r="E4" s="250"/>
      <c r="F4" s="263"/>
      <c r="G4" s="264"/>
    </row>
    <row r="5" spans="1:7" ht="13.5" thickBot="1">
      <c r="A5" s="87"/>
      <c r="B5" s="169"/>
      <c r="C5" s="170"/>
      <c r="D5" s="302"/>
      <c r="E5" s="169"/>
      <c r="F5" s="171"/>
      <c r="G5" s="262"/>
    </row>
    <row r="6" spans="1:7" ht="15">
      <c r="A6" s="177" t="s">
        <v>16</v>
      </c>
      <c r="B6" s="178"/>
      <c r="C6" s="179" t="s">
        <v>17</v>
      </c>
      <c r="D6" s="180" t="s">
        <v>47</v>
      </c>
      <c r="E6" s="181" t="s">
        <v>19</v>
      </c>
      <c r="F6" s="180" t="s">
        <v>20</v>
      </c>
      <c r="G6" s="182" t="s">
        <v>21</v>
      </c>
    </row>
    <row r="7" spans="1:7" ht="13.5">
      <c r="A7" s="88"/>
      <c r="B7" s="74"/>
      <c r="C7" s="78"/>
      <c r="D7" s="304"/>
      <c r="E7" s="57"/>
      <c r="F7" s="85"/>
      <c r="G7" s="183"/>
    </row>
    <row r="8" spans="1:9" s="208" customFormat="1" ht="12.75">
      <c r="A8" s="87">
        <f>SUM(A6,1)</f>
        <v>1</v>
      </c>
      <c r="B8" s="57" t="s">
        <v>24</v>
      </c>
      <c r="C8" s="58" t="s">
        <v>116</v>
      </c>
      <c r="D8" s="85">
        <v>360</v>
      </c>
      <c r="E8" s="57" t="s">
        <v>30</v>
      </c>
      <c r="F8" s="85"/>
      <c r="G8" s="183">
        <f>D8*F8</f>
        <v>0</v>
      </c>
      <c r="H8" s="298"/>
      <c r="I8" s="298"/>
    </row>
    <row r="9" spans="1:7" s="208" customFormat="1" ht="12.75">
      <c r="A9" s="87"/>
      <c r="B9" s="57"/>
      <c r="C9" s="58"/>
      <c r="D9" s="304"/>
      <c r="E9" s="57"/>
      <c r="F9"/>
      <c r="G9" s="183"/>
    </row>
    <row r="10" spans="1:9" s="208" customFormat="1" ht="25.5">
      <c r="A10" s="87">
        <f>SUM(A8,1)</f>
        <v>2</v>
      </c>
      <c r="B10" s="57"/>
      <c r="C10" s="58" t="s">
        <v>25</v>
      </c>
      <c r="D10" s="85">
        <v>18</v>
      </c>
      <c r="E10" s="57" t="s">
        <v>26</v>
      </c>
      <c r="F10" s="85"/>
      <c r="G10" s="183">
        <f>D10*F10</f>
        <v>0</v>
      </c>
      <c r="H10" s="298"/>
      <c r="I10" s="298"/>
    </row>
    <row r="11" spans="1:7" s="208" customFormat="1" ht="12.75">
      <c r="A11" s="87"/>
      <c r="B11" s="57"/>
      <c r="C11" s="58"/>
      <c r="D11" s="304"/>
      <c r="E11" s="57"/>
      <c r="F11" s="85"/>
      <c r="G11" s="183"/>
    </row>
    <row r="12" spans="1:9" s="208" customFormat="1" ht="25.5">
      <c r="A12" s="87">
        <f>SUM(A10,1)</f>
        <v>3</v>
      </c>
      <c r="B12" s="57"/>
      <c r="C12" s="58" t="s">
        <v>93</v>
      </c>
      <c r="D12" s="85">
        <v>1</v>
      </c>
      <c r="E12" s="57" t="s">
        <v>94</v>
      </c>
      <c r="F12" s="85"/>
      <c r="G12" s="183">
        <f>D12*F12</f>
        <v>0</v>
      </c>
      <c r="H12" s="298"/>
      <c r="I12" s="298"/>
    </row>
    <row r="13" spans="1:7" ht="12.75">
      <c r="A13" s="87"/>
      <c r="B13" s="57"/>
      <c r="C13" s="58"/>
      <c r="D13" s="304"/>
      <c r="E13" s="57"/>
      <c r="F13" s="85"/>
      <c r="G13" s="183"/>
    </row>
    <row r="14" spans="1:7" ht="14.25" thickBot="1">
      <c r="A14" s="185" t="s">
        <v>38</v>
      </c>
      <c r="B14" s="186"/>
      <c r="C14" s="187"/>
      <c r="D14" s="305"/>
      <c r="E14" s="189"/>
      <c r="F14" s="188"/>
      <c r="G14" s="190">
        <f>SUM(G8:G13)</f>
        <v>0</v>
      </c>
    </row>
    <row r="15" spans="1:7" ht="12.75">
      <c r="A15" s="176"/>
      <c r="B15" s="169"/>
      <c r="C15" s="170"/>
      <c r="D15" s="302"/>
      <c r="E15" s="169"/>
      <c r="F15" s="171"/>
      <c r="G15" s="262"/>
    </row>
    <row r="16" spans="1:7" ht="12.75">
      <c r="A16" s="176"/>
      <c r="B16" s="169"/>
      <c r="C16" s="170"/>
      <c r="D16" s="302"/>
      <c r="E16" s="169"/>
      <c r="F16" s="171"/>
      <c r="G16" s="262"/>
    </row>
    <row r="17" spans="1:7" ht="13.5">
      <c r="A17" s="168" t="s">
        <v>39</v>
      </c>
      <c r="B17" s="169"/>
      <c r="C17" s="170"/>
      <c r="D17" s="302"/>
      <c r="E17" s="169"/>
      <c r="F17" s="171"/>
      <c r="G17" s="262"/>
    </row>
    <row r="18" spans="1:7" ht="13.5" thickBot="1">
      <c r="A18" s="176"/>
      <c r="B18" s="169"/>
      <c r="C18" s="170"/>
      <c r="D18" s="302"/>
      <c r="E18" s="169"/>
      <c r="F18" s="171"/>
      <c r="G18" s="262"/>
    </row>
    <row r="19" spans="1:7" ht="15">
      <c r="A19" s="177" t="s">
        <v>16</v>
      </c>
      <c r="B19" s="178" t="s">
        <v>95</v>
      </c>
      <c r="C19" s="179" t="s">
        <v>17</v>
      </c>
      <c r="D19" s="180" t="s">
        <v>47</v>
      </c>
      <c r="E19" s="181" t="s">
        <v>19</v>
      </c>
      <c r="F19" s="180" t="s">
        <v>20</v>
      </c>
      <c r="G19" s="182" t="s">
        <v>21</v>
      </c>
    </row>
    <row r="20" spans="1:7" ht="13.5">
      <c r="A20" s="88"/>
      <c r="B20" s="74"/>
      <c r="C20" s="78"/>
      <c r="D20" s="303"/>
      <c r="E20" s="57"/>
      <c r="F20" s="59"/>
      <c r="G20" s="183"/>
    </row>
    <row r="21" spans="1:15" s="208" customFormat="1" ht="25.5">
      <c r="A21" s="87">
        <v>1</v>
      </c>
      <c r="B21" s="57"/>
      <c r="C21" s="58" t="s">
        <v>117</v>
      </c>
      <c r="D21" s="59">
        <v>350</v>
      </c>
      <c r="E21" s="57" t="s">
        <v>37</v>
      </c>
      <c r="F21" s="85"/>
      <c r="G21" s="183">
        <f>D21*F21</f>
        <v>0</v>
      </c>
      <c r="H21" s="298"/>
      <c r="I21" s="298"/>
      <c r="J21" s="299"/>
      <c r="L21" s="299"/>
      <c r="N21" s="299"/>
      <c r="O21" s="299"/>
    </row>
    <row r="22" spans="1:7" s="208" customFormat="1" ht="12.75">
      <c r="A22" s="87"/>
      <c r="B22" s="57"/>
      <c r="C22" s="58"/>
      <c r="D22" s="59"/>
      <c r="E22" s="57"/>
      <c r="F22" s="85"/>
      <c r="G22" s="183"/>
    </row>
    <row r="23" spans="1:9" s="208" customFormat="1" ht="25.5">
      <c r="A23" s="87">
        <f>SUM(A21,1)</f>
        <v>2</v>
      </c>
      <c r="B23" s="61"/>
      <c r="C23" s="58" t="s">
        <v>118</v>
      </c>
      <c r="D23" s="59">
        <v>40</v>
      </c>
      <c r="E23" s="265" t="s">
        <v>37</v>
      </c>
      <c r="F23" s="85"/>
      <c r="G23" s="183">
        <f>D23*F23</f>
        <v>0</v>
      </c>
      <c r="H23" s="298"/>
      <c r="I23" s="298"/>
    </row>
    <row r="24" spans="1:7" s="208" customFormat="1" ht="12.75">
      <c r="A24" s="87"/>
      <c r="B24" s="57"/>
      <c r="C24" s="58"/>
      <c r="D24" s="59"/>
      <c r="E24" s="57"/>
      <c r="F24" s="85"/>
      <c r="G24" s="183"/>
    </row>
    <row r="25" spans="1:9" s="208" customFormat="1" ht="51">
      <c r="A25" s="87">
        <f>SUM(A23,1)</f>
        <v>3</v>
      </c>
      <c r="B25" s="57"/>
      <c r="C25" s="58" t="s">
        <v>98</v>
      </c>
      <c r="D25" s="59">
        <v>100</v>
      </c>
      <c r="E25" s="57" t="s">
        <v>37</v>
      </c>
      <c r="F25" s="85"/>
      <c r="G25" s="183">
        <f>D25*F25</f>
        <v>0</v>
      </c>
      <c r="H25" s="298"/>
      <c r="I25" s="298"/>
    </row>
    <row r="26" spans="1:11" s="195" customFormat="1" ht="12.75">
      <c r="A26" s="87"/>
      <c r="B26" s="57"/>
      <c r="C26" s="58"/>
      <c r="D26" s="59"/>
      <c r="E26" s="57"/>
      <c r="F26" s="85"/>
      <c r="G26" s="183"/>
      <c r="H26" s="194"/>
      <c r="I26" s="194"/>
      <c r="J26" s="194"/>
      <c r="K26" s="194"/>
    </row>
    <row r="27" spans="1:9" s="208" customFormat="1" ht="38.25">
      <c r="A27" s="87">
        <f>SUM(A25,1)</f>
        <v>4</v>
      </c>
      <c r="B27" s="61"/>
      <c r="C27" s="58" t="s">
        <v>99</v>
      </c>
      <c r="D27" s="91">
        <v>250</v>
      </c>
      <c r="E27" s="265" t="s">
        <v>37</v>
      </c>
      <c r="F27" s="85"/>
      <c r="G27" s="183">
        <f>D27*F27</f>
        <v>0</v>
      </c>
      <c r="H27" s="298"/>
      <c r="I27" s="298"/>
    </row>
    <row r="28" spans="1:7" s="208" customFormat="1" ht="12.75">
      <c r="A28" s="87"/>
      <c r="B28" s="57"/>
      <c r="C28" s="58"/>
      <c r="D28" s="59"/>
      <c r="E28" s="57"/>
      <c r="F28" s="85"/>
      <c r="G28" s="183"/>
    </row>
    <row r="29" spans="1:9" s="208" customFormat="1" ht="12.75">
      <c r="A29" s="87">
        <f>SUM(A27,1)</f>
        <v>5</v>
      </c>
      <c r="B29" s="57"/>
      <c r="C29" s="58" t="s">
        <v>100</v>
      </c>
      <c r="D29" s="59">
        <v>350</v>
      </c>
      <c r="E29" s="57" t="s">
        <v>32</v>
      </c>
      <c r="F29" s="85"/>
      <c r="G29" s="183">
        <f>D29*F29</f>
        <v>0</v>
      </c>
      <c r="H29" s="298"/>
      <c r="I29" s="298"/>
    </row>
    <row r="30" spans="1:7" s="208" customFormat="1" ht="12.75">
      <c r="A30" s="87"/>
      <c r="B30" s="57"/>
      <c r="C30" s="58"/>
      <c r="D30" s="59"/>
      <c r="E30" s="57"/>
      <c r="F30" s="85"/>
      <c r="G30" s="183"/>
    </row>
    <row r="31" spans="1:9" s="208" customFormat="1" ht="25.5">
      <c r="A31" s="87">
        <f>SUM(A29,1)</f>
        <v>6</v>
      </c>
      <c r="B31" s="57" t="s">
        <v>24</v>
      </c>
      <c r="C31" s="58" t="s">
        <v>101</v>
      </c>
      <c r="D31" s="59">
        <v>130</v>
      </c>
      <c r="E31" s="57" t="s">
        <v>37</v>
      </c>
      <c r="F31" s="85"/>
      <c r="G31" s="183">
        <f>D31*F31</f>
        <v>0</v>
      </c>
      <c r="H31" s="298"/>
      <c r="I31" s="298"/>
    </row>
    <row r="32" spans="1:7" ht="12.75">
      <c r="A32" s="87"/>
      <c r="B32" s="57"/>
      <c r="C32" s="58"/>
      <c r="D32" s="303"/>
      <c r="E32" s="57"/>
      <c r="F32" s="91"/>
      <c r="G32" s="183"/>
    </row>
    <row r="33" spans="1:7" ht="14.25" thickBot="1">
      <c r="A33" s="185" t="s">
        <v>45</v>
      </c>
      <c r="B33" s="186"/>
      <c r="C33" s="187"/>
      <c r="D33" s="307"/>
      <c r="E33" s="189"/>
      <c r="F33" s="191"/>
      <c r="G33" s="190">
        <f>SUM(G21:G32)</f>
        <v>0</v>
      </c>
    </row>
    <row r="34" ht="12.75">
      <c r="G34" s="266"/>
    </row>
    <row r="35" spans="1:7" ht="15">
      <c r="A35" s="37"/>
      <c r="B35" s="38"/>
      <c r="C35" s="50"/>
      <c r="D35" s="322"/>
      <c r="E35" s="74"/>
      <c r="F35" s="73"/>
      <c r="G35" s="267"/>
    </row>
    <row r="36" spans="1:7" ht="13.5">
      <c r="A36" s="168" t="s">
        <v>102</v>
      </c>
      <c r="B36" s="169"/>
      <c r="C36" s="170"/>
      <c r="D36" s="302"/>
      <c r="E36" s="169"/>
      <c r="F36" s="171"/>
      <c r="G36" s="262"/>
    </row>
    <row r="37" spans="1:7" ht="15.75" thickBot="1">
      <c r="A37" s="37"/>
      <c r="B37" s="38"/>
      <c r="C37" s="50"/>
      <c r="D37" s="322"/>
      <c r="E37" s="74"/>
      <c r="F37" s="73"/>
      <c r="G37" s="267"/>
    </row>
    <row r="38" spans="1:7" s="201" customFormat="1" ht="15">
      <c r="A38" s="177" t="s">
        <v>16</v>
      </c>
      <c r="B38" s="178" t="s">
        <v>95</v>
      </c>
      <c r="C38" s="179" t="s">
        <v>17</v>
      </c>
      <c r="D38" s="180" t="s">
        <v>18</v>
      </c>
      <c r="E38" s="181" t="s">
        <v>19</v>
      </c>
      <c r="F38" s="180" t="s">
        <v>20</v>
      </c>
      <c r="G38" s="182" t="s">
        <v>21</v>
      </c>
    </row>
    <row r="39" spans="1:7" ht="15">
      <c r="A39" s="37"/>
      <c r="B39" s="38"/>
      <c r="C39" s="50"/>
      <c r="D39" s="322"/>
      <c r="E39" s="74"/>
      <c r="F39" s="73"/>
      <c r="G39" s="267"/>
    </row>
    <row r="40" spans="1:9" s="208" customFormat="1" ht="63.75">
      <c r="A40" s="87">
        <v>1</v>
      </c>
      <c r="B40" s="57"/>
      <c r="C40" s="58" t="s">
        <v>119</v>
      </c>
      <c r="D40" s="85">
        <v>360</v>
      </c>
      <c r="E40" s="57" t="s">
        <v>30</v>
      </c>
      <c r="F40" s="85"/>
      <c r="G40" s="183">
        <f>D40*F40</f>
        <v>0</v>
      </c>
      <c r="H40" s="298"/>
      <c r="I40" s="298"/>
    </row>
    <row r="41" spans="1:7" s="208" customFormat="1" ht="13.5">
      <c r="A41" s="88"/>
      <c r="B41" s="74"/>
      <c r="C41" s="78"/>
      <c r="D41" s="303"/>
      <c r="E41" s="57"/>
      <c r="F41" s="85"/>
      <c r="G41" s="183"/>
    </row>
    <row r="42" spans="1:9" s="208" customFormat="1" ht="76.5">
      <c r="A42" s="87">
        <f>SUM(A40,1)</f>
        <v>2</v>
      </c>
      <c r="B42" s="57"/>
      <c r="C42" s="58" t="s">
        <v>120</v>
      </c>
      <c r="D42" s="59">
        <v>100</v>
      </c>
      <c r="E42" s="57" t="s">
        <v>30</v>
      </c>
      <c r="F42" s="85"/>
      <c r="G42" s="183">
        <f>D42*F42</f>
        <v>0</v>
      </c>
      <c r="H42" s="298"/>
      <c r="I42" s="298"/>
    </row>
    <row r="43" spans="1:7" s="208" customFormat="1" ht="12.75">
      <c r="A43" s="87"/>
      <c r="B43" s="57"/>
      <c r="C43" s="58"/>
      <c r="D43" s="303"/>
      <c r="E43" s="57"/>
      <c r="F43" s="85"/>
      <c r="G43" s="183"/>
    </row>
    <row r="44" spans="1:9" s="208" customFormat="1" ht="38.25">
      <c r="A44" s="87">
        <f>SUM(A42,1)</f>
        <v>3</v>
      </c>
      <c r="B44" s="57"/>
      <c r="C44" s="58" t="s">
        <v>121</v>
      </c>
      <c r="D44" s="59">
        <v>20</v>
      </c>
      <c r="E44" s="57" t="s">
        <v>30</v>
      </c>
      <c r="F44" s="85"/>
      <c r="G44" s="183">
        <f>D44*F44</f>
        <v>0</v>
      </c>
      <c r="H44" s="298"/>
      <c r="I44" s="298"/>
    </row>
    <row r="45" spans="1:7" s="208" customFormat="1" ht="12.75">
      <c r="A45" s="87"/>
      <c r="B45" s="57"/>
      <c r="C45" s="58"/>
      <c r="D45" s="303"/>
      <c r="E45" s="57"/>
      <c r="F45" s="85"/>
      <c r="G45" s="183"/>
    </row>
    <row r="46" spans="1:9" s="208" customFormat="1" ht="76.5">
      <c r="A46" s="87">
        <f>SUM(A44,1)</f>
        <v>4</v>
      </c>
      <c r="B46" s="57"/>
      <c r="C46" s="58" t="s">
        <v>122</v>
      </c>
      <c r="D46" s="59">
        <v>1</v>
      </c>
      <c r="E46" s="57" t="s">
        <v>26</v>
      </c>
      <c r="F46" s="85"/>
      <c r="G46" s="183">
        <f>D46*F46</f>
        <v>0</v>
      </c>
      <c r="H46" s="298"/>
      <c r="I46" s="298"/>
    </row>
    <row r="47" spans="1:7" s="208" customFormat="1" ht="12.75">
      <c r="A47" s="87"/>
      <c r="B47" s="57"/>
      <c r="C47" s="58"/>
      <c r="D47" s="303"/>
      <c r="E47" s="57"/>
      <c r="F47" s="85"/>
      <c r="G47" s="183"/>
    </row>
    <row r="48" spans="1:9" s="208" customFormat="1" ht="76.5">
      <c r="A48" s="87">
        <f>SUM(A46,1)</f>
        <v>5</v>
      </c>
      <c r="B48" s="57"/>
      <c r="C48" s="58" t="s">
        <v>123</v>
      </c>
      <c r="D48" s="59">
        <v>1</v>
      </c>
      <c r="E48" s="57" t="s">
        <v>26</v>
      </c>
      <c r="F48" s="85"/>
      <c r="G48" s="183">
        <f>D48*F48</f>
        <v>0</v>
      </c>
      <c r="H48" s="298"/>
      <c r="I48" s="298"/>
    </row>
    <row r="49" spans="1:7" s="208" customFormat="1" ht="12.75">
      <c r="A49" s="87"/>
      <c r="B49" s="57"/>
      <c r="C49" s="58"/>
      <c r="D49" s="303"/>
      <c r="E49" s="57"/>
      <c r="F49" s="85"/>
      <c r="G49" s="183"/>
    </row>
    <row r="50" spans="1:9" s="208" customFormat="1" ht="25.5">
      <c r="A50" s="87">
        <f>SUM(A48,1)</f>
        <v>6</v>
      </c>
      <c r="B50" s="57"/>
      <c r="C50" s="58" t="s">
        <v>124</v>
      </c>
      <c r="D50" s="59">
        <v>6</v>
      </c>
      <c r="E50" s="57" t="s">
        <v>26</v>
      </c>
      <c r="F50" s="85"/>
      <c r="G50" s="183">
        <f>D50*F50</f>
        <v>0</v>
      </c>
      <c r="H50" s="298"/>
      <c r="I50" s="298"/>
    </row>
    <row r="51" spans="1:7" s="208" customFormat="1" ht="12.75">
      <c r="A51" s="87"/>
      <c r="B51" s="57"/>
      <c r="C51" s="58"/>
      <c r="D51" s="59"/>
      <c r="E51" s="57"/>
      <c r="F51" s="85"/>
      <c r="G51" s="183"/>
    </row>
    <row r="52" spans="1:9" s="208" customFormat="1" ht="25.5">
      <c r="A52" s="87">
        <f>SUM(A50,1)</f>
        <v>7</v>
      </c>
      <c r="B52" s="57"/>
      <c r="C52" s="58" t="s">
        <v>125</v>
      </c>
      <c r="D52" s="59">
        <v>4</v>
      </c>
      <c r="E52" s="57" t="s">
        <v>26</v>
      </c>
      <c r="F52" s="85"/>
      <c r="G52" s="183">
        <f>D52*F52</f>
        <v>0</v>
      </c>
      <c r="H52" s="298"/>
      <c r="I52" s="298"/>
    </row>
    <row r="53" spans="1:7" s="208" customFormat="1" ht="12.75">
      <c r="A53" s="87"/>
      <c r="B53" s="57"/>
      <c r="C53" s="58"/>
      <c r="D53" s="59"/>
      <c r="E53" s="57"/>
      <c r="F53" s="85"/>
      <c r="G53" s="183"/>
    </row>
    <row r="54" spans="1:9" s="208" customFormat="1" ht="51">
      <c r="A54" s="87">
        <f>SUM(A52,1)</f>
        <v>8</v>
      </c>
      <c r="B54" s="57"/>
      <c r="C54" s="58" t="s">
        <v>126</v>
      </c>
      <c r="D54" s="59">
        <v>12</v>
      </c>
      <c r="E54" s="57" t="s">
        <v>26</v>
      </c>
      <c r="F54" s="85"/>
      <c r="G54" s="183">
        <f>D54*F54</f>
        <v>0</v>
      </c>
      <c r="H54" s="298"/>
      <c r="I54" s="298"/>
    </row>
    <row r="55" spans="1:7" s="208" customFormat="1" ht="12.75">
      <c r="A55" s="87"/>
      <c r="B55" s="57"/>
      <c r="C55" s="58"/>
      <c r="D55" s="59"/>
      <c r="E55" s="57"/>
      <c r="F55" s="85"/>
      <c r="G55" s="183"/>
    </row>
    <row r="56" spans="1:9" s="208" customFormat="1" ht="51">
      <c r="A56" s="87">
        <f>SUM(A54,1)</f>
        <v>9</v>
      </c>
      <c r="B56" s="57"/>
      <c r="C56" s="58" t="s">
        <v>127</v>
      </c>
      <c r="D56" s="59">
        <v>7</v>
      </c>
      <c r="E56" s="57" t="s">
        <v>26</v>
      </c>
      <c r="F56" s="85"/>
      <c r="G56" s="183">
        <f>D56*F56</f>
        <v>0</v>
      </c>
      <c r="H56" s="298"/>
      <c r="I56" s="298"/>
    </row>
    <row r="57" spans="1:7" s="208" customFormat="1" ht="12.75">
      <c r="A57" s="87"/>
      <c r="B57" s="57"/>
      <c r="C57" s="58"/>
      <c r="D57" s="59"/>
      <c r="E57" s="57"/>
      <c r="F57" s="85"/>
      <c r="G57" s="183"/>
    </row>
    <row r="58" spans="1:9" s="208" customFormat="1" ht="25.5">
      <c r="A58" s="87">
        <f>SUM(A56,1)</f>
        <v>10</v>
      </c>
      <c r="B58" s="57"/>
      <c r="C58" s="58" t="s">
        <v>128</v>
      </c>
      <c r="D58" s="59">
        <v>1600</v>
      </c>
      <c r="E58" s="294" t="s">
        <v>129</v>
      </c>
      <c r="F58" s="85"/>
      <c r="G58" s="183">
        <f>D58*F58</f>
        <v>0</v>
      </c>
      <c r="H58" s="298"/>
      <c r="I58" s="298"/>
    </row>
    <row r="59" spans="1:7" s="208" customFormat="1" ht="12.75">
      <c r="A59" s="87"/>
      <c r="B59" s="57"/>
      <c r="C59" s="58"/>
      <c r="D59" s="303"/>
      <c r="E59" s="57"/>
      <c r="F59" s="85"/>
      <c r="G59" s="183"/>
    </row>
    <row r="60" spans="1:7" s="208" customFormat="1" ht="63.75">
      <c r="A60" s="87"/>
      <c r="B60" s="57"/>
      <c r="C60" s="58" t="s">
        <v>130</v>
      </c>
      <c r="D60" s="303"/>
      <c r="E60" s="57"/>
      <c r="F60" s="85"/>
      <c r="G60" s="183"/>
    </row>
    <row r="61" spans="1:7" ht="12.75">
      <c r="A61" s="87"/>
      <c r="B61" s="57"/>
      <c r="C61" s="58"/>
      <c r="D61" s="303"/>
      <c r="E61" s="57"/>
      <c r="F61" s="59"/>
      <c r="G61" s="183"/>
    </row>
    <row r="62" spans="1:7" ht="12.75">
      <c r="A62" s="87"/>
      <c r="B62" s="57"/>
      <c r="C62" s="58"/>
      <c r="D62" s="303"/>
      <c r="E62" s="57"/>
      <c r="F62" s="59"/>
      <c r="G62" s="109"/>
    </row>
    <row r="63" spans="1:7" ht="14.25" thickBot="1">
      <c r="A63" s="185" t="s">
        <v>105</v>
      </c>
      <c r="B63" s="186"/>
      <c r="C63" s="187"/>
      <c r="D63" s="307"/>
      <c r="E63" s="189"/>
      <c r="F63" s="191"/>
      <c r="G63" s="190">
        <f>SUM(G40:G62)</f>
        <v>0</v>
      </c>
    </row>
    <row r="64" spans="1:7" ht="12.75">
      <c r="A64" s="176"/>
      <c r="B64" s="169"/>
      <c r="C64" s="170"/>
      <c r="D64" s="302"/>
      <c r="E64" s="174"/>
      <c r="F64" s="171"/>
      <c r="G64" s="262"/>
    </row>
    <row r="65" spans="1:7" ht="12.75">
      <c r="A65" s="176"/>
      <c r="B65" s="169"/>
      <c r="C65" s="170"/>
      <c r="D65" s="302"/>
      <c r="E65" s="174"/>
      <c r="F65" s="171"/>
      <c r="G65" s="262"/>
    </row>
    <row r="66" spans="1:7" ht="13.5">
      <c r="A66" s="270" t="s">
        <v>106</v>
      </c>
      <c r="B66" s="271"/>
      <c r="C66" s="251"/>
      <c r="D66" s="321"/>
      <c r="E66" s="250"/>
      <c r="F66" s="252"/>
      <c r="G66" s="252"/>
    </row>
    <row r="67" spans="1:7" ht="13.5" thickBot="1">
      <c r="A67" s="272"/>
      <c r="B67" s="273"/>
      <c r="C67" s="274"/>
      <c r="D67" s="323"/>
      <c r="E67" s="275"/>
      <c r="F67" s="276"/>
      <c r="G67" s="276"/>
    </row>
    <row r="68" spans="1:7" ht="13.5">
      <c r="A68" s="277" t="s">
        <v>16</v>
      </c>
      <c r="B68" s="278" t="s">
        <v>95</v>
      </c>
      <c r="C68" s="279" t="s">
        <v>17</v>
      </c>
      <c r="D68" s="280" t="s">
        <v>47</v>
      </c>
      <c r="E68" s="281" t="s">
        <v>19</v>
      </c>
      <c r="F68" s="180" t="s">
        <v>20</v>
      </c>
      <c r="G68" s="182" t="s">
        <v>21</v>
      </c>
    </row>
    <row r="69" spans="1:7" ht="12.75">
      <c r="A69" s="283"/>
      <c r="B69" s="61"/>
      <c r="C69" s="58"/>
      <c r="D69" s="336"/>
      <c r="E69" s="57"/>
      <c r="F69" s="173"/>
      <c r="G69" s="173"/>
    </row>
    <row r="70" spans="1:9" ht="12.75">
      <c r="A70" s="87">
        <v>1</v>
      </c>
      <c r="B70" s="283"/>
      <c r="C70" s="58" t="s">
        <v>107</v>
      </c>
      <c r="D70" s="337">
        <v>360</v>
      </c>
      <c r="E70" s="57" t="s">
        <v>30</v>
      </c>
      <c r="F70" s="85"/>
      <c r="G70" s="183">
        <f>D70*F70</f>
        <v>0</v>
      </c>
      <c r="H70" s="291"/>
      <c r="I70" s="291"/>
    </row>
    <row r="71" spans="1:7" ht="12.75">
      <c r="A71" s="284"/>
      <c r="B71" s="283"/>
      <c r="C71" s="58"/>
      <c r="D71" s="338"/>
      <c r="E71" s="57"/>
      <c r="F71" s="85"/>
      <c r="G71" s="109"/>
    </row>
    <row r="72" spans="1:9" ht="12.75">
      <c r="A72" s="87">
        <f>SUM(A70,1)</f>
        <v>2</v>
      </c>
      <c r="B72" s="283"/>
      <c r="C72" s="58" t="s">
        <v>75</v>
      </c>
      <c r="D72" s="339">
        <v>1</v>
      </c>
      <c r="E72" s="57" t="s">
        <v>156</v>
      </c>
      <c r="F72" s="85"/>
      <c r="G72" s="183">
        <f>D72*F72</f>
        <v>0</v>
      </c>
      <c r="H72" s="291"/>
      <c r="I72" s="291"/>
    </row>
    <row r="73" spans="1:7" ht="12.75">
      <c r="A73" s="87"/>
      <c r="B73" s="57"/>
      <c r="C73" s="58"/>
      <c r="D73" s="338"/>
      <c r="E73" s="57"/>
      <c r="F73" s="85"/>
      <c r="G73" s="183"/>
    </row>
    <row r="74" spans="1:9" ht="12.75">
      <c r="A74" s="87">
        <f>SUM(A72,1)</f>
        <v>3</v>
      </c>
      <c r="B74" s="283"/>
      <c r="C74" s="58" t="s">
        <v>76</v>
      </c>
      <c r="D74" s="339">
        <v>1</v>
      </c>
      <c r="E74" s="57" t="s">
        <v>156</v>
      </c>
      <c r="F74" s="85"/>
      <c r="G74" s="183">
        <f>D74*F74</f>
        <v>0</v>
      </c>
      <c r="H74" s="291"/>
      <c r="I74" s="291"/>
    </row>
    <row r="75" spans="1:7" ht="12.75">
      <c r="A75" s="87"/>
      <c r="B75" s="57"/>
      <c r="C75" s="58"/>
      <c r="D75" s="338"/>
      <c r="E75" s="57"/>
      <c r="F75" s="85"/>
      <c r="G75" s="183"/>
    </row>
    <row r="76" spans="1:11" s="268" customFormat="1" ht="12.75">
      <c r="A76" s="87">
        <f>SUM(A74,1)</f>
        <v>4</v>
      </c>
      <c r="B76" s="283"/>
      <c r="C76" s="58" t="s">
        <v>157</v>
      </c>
      <c r="D76" s="339">
        <v>1</v>
      </c>
      <c r="E76" s="57" t="s">
        <v>156</v>
      </c>
      <c r="F76" s="85"/>
      <c r="G76" s="183">
        <f>D76*F76</f>
        <v>0</v>
      </c>
      <c r="H76" s="291"/>
      <c r="I76" s="291"/>
      <c r="J76" s="269"/>
      <c r="K76" s="269"/>
    </row>
    <row r="77" spans="1:7" s="268" customFormat="1" ht="12.75">
      <c r="A77" s="87"/>
      <c r="B77" s="57"/>
      <c r="C77" s="58"/>
      <c r="D77" s="324"/>
      <c r="E77" s="59"/>
      <c r="F77" s="109"/>
      <c r="G77" s="109"/>
    </row>
    <row r="78" spans="1:7" s="268" customFormat="1" ht="14.25" thickBot="1">
      <c r="A78" s="285" t="s">
        <v>108</v>
      </c>
      <c r="B78" s="286"/>
      <c r="C78" s="187"/>
      <c r="D78" s="325"/>
      <c r="E78" s="186"/>
      <c r="F78" s="287"/>
      <c r="G78" s="192">
        <f>SUM(G70:G77)</f>
        <v>0</v>
      </c>
    </row>
    <row r="79" spans="1:7" ht="12.75">
      <c r="A79" s="176"/>
      <c r="B79" s="169"/>
      <c r="C79" s="170"/>
      <c r="D79" s="302"/>
      <c r="E79" s="174"/>
      <c r="F79" s="171"/>
      <c r="G79" s="262"/>
    </row>
    <row r="80" spans="1:7" ht="12.75">
      <c r="A80" s="87"/>
      <c r="B80" s="57"/>
      <c r="C80" s="58"/>
      <c r="D80" s="303"/>
      <c r="E80" s="57"/>
      <c r="F80" s="59"/>
      <c r="G80" s="183"/>
    </row>
    <row r="81" spans="1:7" ht="15.75">
      <c r="A81" s="231" t="s">
        <v>109</v>
      </c>
      <c r="B81" s="232"/>
      <c r="C81" s="233"/>
      <c r="D81" s="315"/>
      <c r="E81" s="235"/>
      <c r="F81" s="234"/>
      <c r="G81" s="288"/>
    </row>
    <row r="82" spans="1:7" ht="13.5">
      <c r="A82" s="168"/>
      <c r="B82" s="169"/>
      <c r="C82" s="170"/>
      <c r="D82" s="302"/>
      <c r="E82" s="174"/>
      <c r="F82" s="171"/>
      <c r="G82" s="262"/>
    </row>
    <row r="83" spans="1:7" ht="12.75">
      <c r="A83" s="176"/>
      <c r="B83" s="169"/>
      <c r="C83" s="170"/>
      <c r="D83" s="302"/>
      <c r="E83" s="174"/>
      <c r="F83" s="171"/>
      <c r="G83" s="262"/>
    </row>
    <row r="84" spans="1:7" ht="12.75">
      <c r="A84" s="176"/>
      <c r="B84" s="169"/>
      <c r="C84" s="170"/>
      <c r="D84" s="302"/>
      <c r="E84" s="174"/>
      <c r="F84" s="171"/>
      <c r="G84" s="262"/>
    </row>
    <row r="85" spans="1:7" ht="13.5" thickBot="1">
      <c r="A85" s="236" t="s">
        <v>81</v>
      </c>
      <c r="B85" s="237"/>
      <c r="C85" s="203"/>
      <c r="D85" s="308"/>
      <c r="E85" s="194"/>
      <c r="F85" s="172"/>
      <c r="G85" s="239">
        <f>G14</f>
        <v>0</v>
      </c>
    </row>
    <row r="86" spans="1:7" ht="12.75">
      <c r="A86" s="236"/>
      <c r="B86" s="237"/>
      <c r="C86" s="203"/>
      <c r="D86" s="308"/>
      <c r="E86" s="194"/>
      <c r="F86" s="172"/>
      <c r="G86" s="289"/>
    </row>
    <row r="87" spans="1:7" ht="13.5" thickBot="1">
      <c r="A87" s="236" t="s">
        <v>82</v>
      </c>
      <c r="B87" s="237"/>
      <c r="C87" s="203"/>
      <c r="D87" s="308"/>
      <c r="E87" s="194"/>
      <c r="F87" s="172"/>
      <c r="G87" s="239">
        <f>G33</f>
        <v>0</v>
      </c>
    </row>
    <row r="88" spans="1:7" ht="12.75">
      <c r="A88" s="236"/>
      <c r="B88" s="237"/>
      <c r="C88" s="203"/>
      <c r="D88" s="308"/>
      <c r="E88" s="194"/>
      <c r="F88" s="172"/>
      <c r="G88" s="289"/>
    </row>
    <row r="89" spans="1:7" ht="13.5" thickBot="1">
      <c r="A89" s="236" t="s">
        <v>110</v>
      </c>
      <c r="B89" s="237"/>
      <c r="C89" s="203"/>
      <c r="D89" s="308"/>
      <c r="E89" s="194"/>
      <c r="F89" s="172"/>
      <c r="G89" s="239">
        <f>G63</f>
        <v>0</v>
      </c>
    </row>
    <row r="90" spans="1:7" ht="12.75">
      <c r="A90" s="236"/>
      <c r="B90" s="237"/>
      <c r="C90" s="203"/>
      <c r="D90" s="308"/>
      <c r="E90" s="194"/>
      <c r="F90" s="172"/>
      <c r="G90" s="289"/>
    </row>
    <row r="91" spans="1:7" ht="13.5" thickBot="1">
      <c r="A91" s="236" t="s">
        <v>111</v>
      </c>
      <c r="B91" s="237"/>
      <c r="C91" s="203"/>
      <c r="D91" s="308"/>
      <c r="E91" s="194"/>
      <c r="F91" s="172"/>
      <c r="G91" s="239">
        <f>G78</f>
        <v>0</v>
      </c>
    </row>
    <row r="92" spans="1:7" ht="12.75">
      <c r="A92" s="176"/>
      <c r="B92" s="169"/>
      <c r="C92" s="170"/>
      <c r="D92" s="302"/>
      <c r="E92" s="174"/>
      <c r="F92" s="171"/>
      <c r="G92" s="262"/>
    </row>
    <row r="93" spans="1:7" ht="16.5" thickBot="1">
      <c r="A93" s="231" t="s">
        <v>131</v>
      </c>
      <c r="B93" s="232"/>
      <c r="C93" s="233"/>
      <c r="D93" s="315"/>
      <c r="E93" s="235"/>
      <c r="F93" s="234"/>
      <c r="G93" s="240">
        <f>SUM(G85:G92)</f>
        <v>0</v>
      </c>
    </row>
    <row r="94" spans="1:7" ht="13.5">
      <c r="A94" s="242" t="s">
        <v>132</v>
      </c>
      <c r="B94" s="169"/>
      <c r="C94" s="170"/>
      <c r="D94" s="302"/>
      <c r="E94" s="169"/>
      <c r="F94" s="171"/>
      <c r="G94" s="173"/>
    </row>
    <row r="95" spans="1:7" ht="12.75">
      <c r="A95" s="243"/>
      <c r="B95" s="244"/>
      <c r="C95" s="245"/>
      <c r="D95" s="320"/>
      <c r="E95" s="175"/>
      <c r="F95" s="184"/>
      <c r="G95" s="247"/>
    </row>
    <row r="96" spans="1:7" ht="15.75" thickBot="1">
      <c r="A96" s="41" t="s">
        <v>133</v>
      </c>
      <c r="B96" s="42"/>
      <c r="C96" s="43"/>
      <c r="D96" s="316"/>
      <c r="E96" s="45"/>
      <c r="F96" s="44"/>
      <c r="G96" s="47">
        <f>G93</f>
        <v>0</v>
      </c>
    </row>
    <row r="97" spans="1:7" ht="15.75">
      <c r="A97" s="248"/>
      <c r="B97" s="165"/>
      <c r="C97" s="166"/>
      <c r="D97" s="301"/>
      <c r="E97" s="162"/>
      <c r="F97" s="167"/>
      <c r="G97" s="249"/>
    </row>
    <row r="98" spans="1:7" ht="14.25" thickBot="1">
      <c r="A98" s="168" t="s">
        <v>13</v>
      </c>
      <c r="B98" s="250"/>
      <c r="C98" s="251"/>
      <c r="D98" s="317"/>
      <c r="E98" s="250"/>
      <c r="F98" s="263"/>
      <c r="G98" s="239">
        <f>G96*0.2</f>
        <v>0</v>
      </c>
    </row>
    <row r="99" spans="1:7" ht="16.5" thickBot="1">
      <c r="A99" s="19"/>
      <c r="B99" s="20"/>
      <c r="C99" s="21"/>
      <c r="D99" s="318"/>
      <c r="E99" s="20"/>
      <c r="F99" s="290"/>
      <c r="G99" s="253"/>
    </row>
    <row r="100" spans="1:11" s="241" customFormat="1" ht="16.5" customHeight="1" thickBot="1">
      <c r="A100" s="254" t="s">
        <v>91</v>
      </c>
      <c r="B100" s="255"/>
      <c r="C100" s="256"/>
      <c r="D100" s="319"/>
      <c r="E100" s="258"/>
      <c r="F100" s="257"/>
      <c r="G100" s="259">
        <f>SUM(G96:G99)</f>
        <v>0</v>
      </c>
      <c r="H100" s="45"/>
      <c r="I100" s="45"/>
      <c r="J100" s="45"/>
      <c r="K100" s="45"/>
    </row>
    <row r="101" spans="1:11" s="175" customFormat="1" ht="12.75">
      <c r="A101"/>
      <c r="B101"/>
      <c r="C101"/>
      <c r="D101" s="310"/>
      <c r="E101"/>
      <c r="F101"/>
      <c r="G101"/>
      <c r="H101" s="174"/>
      <c r="I101" s="174"/>
      <c r="J101" s="174"/>
      <c r="K101" s="174"/>
    </row>
    <row r="102" spans="1:7" s="92" customFormat="1" ht="15.75">
      <c r="A102" s="130"/>
      <c r="B102" s="131"/>
      <c r="C102" s="132"/>
      <c r="D102" s="326"/>
      <c r="E102" s="69"/>
      <c r="F102" s="133"/>
      <c r="G102" s="55"/>
    </row>
    <row r="103" spans="1:11" s="139" customFormat="1" ht="15">
      <c r="A103" s="88"/>
      <c r="B103" s="74"/>
      <c r="C103" s="78"/>
      <c r="D103" s="330"/>
      <c r="E103" s="74"/>
      <c r="F103" s="149"/>
      <c r="G103" s="183"/>
      <c r="H103" s="138"/>
      <c r="I103" s="138"/>
      <c r="J103" s="138"/>
      <c r="K103" s="138"/>
    </row>
    <row r="104" spans="1:11" s="147" customFormat="1" ht="15.75">
      <c r="A104" s="130"/>
      <c r="B104" s="53"/>
      <c r="C104" s="54"/>
      <c r="D104" s="331"/>
      <c r="E104" s="53"/>
      <c r="F104" s="150"/>
      <c r="G104" s="253"/>
      <c r="H104" s="69"/>
      <c r="I104" s="69"/>
      <c r="J104" s="69"/>
      <c r="K104" s="69"/>
    </row>
    <row r="105" spans="1:11" s="147" customFormat="1" ht="17.25">
      <c r="A105" s="151"/>
      <c r="B105" s="152"/>
      <c r="C105" s="153"/>
      <c r="D105" s="332"/>
      <c r="E105" s="155"/>
      <c r="F105" s="154"/>
      <c r="G105" s="293"/>
      <c r="H105" s="69"/>
      <c r="I105" s="69"/>
      <c r="J105" s="69"/>
      <c r="K105" s="69"/>
    </row>
    <row r="106" spans="1:11" s="163" customFormat="1" ht="15.75">
      <c r="A106"/>
      <c r="B106"/>
      <c r="C106"/>
      <c r="D106" s="310"/>
      <c r="E106"/>
      <c r="F106"/>
      <c r="G106"/>
      <c r="H106" s="162"/>
      <c r="I106" s="162"/>
      <c r="J106" s="162"/>
      <c r="K106" s="162"/>
    </row>
  </sheetData>
  <sheetProtection password="CF63" sheet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Batistič</dc:creator>
  <cp:keywords/>
  <dc:description/>
  <cp:lastModifiedBy>Simon Simčič</cp:lastModifiedBy>
  <cp:lastPrinted>2011-04-08T06:57:15Z</cp:lastPrinted>
  <dcterms:created xsi:type="dcterms:W3CDTF">2008-07-11T07:04:45Z</dcterms:created>
  <dcterms:modified xsi:type="dcterms:W3CDTF">2011-04-12T11:12:24Z</dcterms:modified>
  <cp:category/>
  <cp:version/>
  <cp:contentType/>
  <cp:contentStatus/>
</cp:coreProperties>
</file>