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65" windowHeight="14115" tabRatio="857" activeTab="5"/>
  </bookViews>
  <sheets>
    <sheet name="OSNOVA" sheetId="1" r:id="rId1"/>
    <sheet name="REKAPITULACIJA" sheetId="2" r:id="rId2"/>
    <sheet name="UVOD V PREDRAČUN" sheetId="3" r:id="rId3"/>
    <sheet name="1.Elektromontažna dela" sheetId="4" r:id="rId4"/>
    <sheet name="2.Ostalo" sheetId="5" r:id="rId5"/>
    <sheet name="REKAPITULACIJA VSEH DEL" sheetId="6" r:id="rId6"/>
    <sheet name="HPR_SD_stara verzija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datum" localSheetId="3">'OSNOVA'!#REF!</definedName>
    <definedName name="datum" localSheetId="4">'[5]OSNOVA'!#REF!</definedName>
    <definedName name="datum" localSheetId="5">'OSNOVA'!#REF!</definedName>
    <definedName name="datum" localSheetId="2">'OSNOVA'!#REF!</definedName>
    <definedName name="datum">'OSNOVA'!#REF!</definedName>
    <definedName name="DDV" localSheetId="4">'[5]OSNOVA'!$B$40</definedName>
    <definedName name="DDV">'OSNOVA'!$B$40</definedName>
    <definedName name="DEL" localSheetId="4">'[5]OSNOVA'!$B$30</definedName>
    <definedName name="DEL">'OSNOVA'!$B$30</definedName>
    <definedName name="DF" localSheetId="4">'[5]OSNOVA'!$B$38</definedName>
    <definedName name="DF">'OSNOVA'!$B$38</definedName>
    <definedName name="DobMont">'OSNOVA'!$B$38</definedName>
    <definedName name="dsadsa" localSheetId="4">'[2]OSNOVA'!$B$36</definedName>
    <definedName name="dsadsa">'[2]OSNOVA'!$B$36</definedName>
    <definedName name="FakStro" localSheetId="3">'OSNOVA'!#REF!</definedName>
    <definedName name="FakStro" localSheetId="4">'[5]OSNOVA'!#REF!</definedName>
    <definedName name="FakStro">'OSNOVA'!#REF!</definedName>
    <definedName name="FaktStro" localSheetId="4">'[1]osnova'!$B$14</definedName>
    <definedName name="FaktStro">'[1]osnova'!$B$14</definedName>
    <definedName name="fas" localSheetId="4">'[4]OSNOVA'!$B$36</definedName>
    <definedName name="fas">'[4]OSNOVA'!$B$36</definedName>
    <definedName name="FR" localSheetId="3">'OSNOVA'!#REF!</definedName>
    <definedName name="FR" localSheetId="4">'[5]OSNOVA'!#REF!</definedName>
    <definedName name="FR">'OSNOVA'!#REF!</definedName>
    <definedName name="FRC" localSheetId="4">'[3]OSNOVA'!$B$36</definedName>
    <definedName name="FRC">'[3]OSNOVA'!$B$36</definedName>
    <definedName name="FRD" localSheetId="4">'[5]OSNOVA'!$B$36</definedName>
    <definedName name="FRD">'OSNOVA'!$B$36</definedName>
    <definedName name="investicija" localSheetId="3">#REF!</definedName>
    <definedName name="investicija" localSheetId="4">#REF!</definedName>
    <definedName name="investicija" localSheetId="1">#REF!</definedName>
    <definedName name="investicija" localSheetId="5">#REF!</definedName>
    <definedName name="investicija" localSheetId="2">#REF!</definedName>
    <definedName name="investicija">#REF!</definedName>
    <definedName name="OBJEKT" localSheetId="4">'[5]OSNOVA'!$B$34</definedName>
    <definedName name="OBJEKT">'OSNOVA'!$B$34</definedName>
    <definedName name="OZN" localSheetId="4">'[5]OSNOVA'!$B$32</definedName>
    <definedName name="OZN">'OSNOVA'!$B$32</definedName>
    <definedName name="_xlnm.Print_Area" localSheetId="3">'1.Elektromontažna dela'!$A$1:$G$75</definedName>
    <definedName name="_xlnm.Print_Area" localSheetId="4">'2.Ostalo'!$A$1:$G$43</definedName>
    <definedName name="_xlnm.Print_Area" localSheetId="0">'OSNOVA'!$A$1:$B$26</definedName>
    <definedName name="_xlnm.Print_Area" localSheetId="1">'REKAPITULACIJA'!$A$1:$F$22</definedName>
    <definedName name="_xlnm.Print_Area" localSheetId="5">'REKAPITULACIJA VSEH DEL'!$A$1:$F$20</definedName>
    <definedName name="_xlnm.Print_Area" localSheetId="2">'UVOD V PREDRAČUN'!$A$1:$B$11</definedName>
    <definedName name="Reviz" localSheetId="3">'OSNOVA'!#REF!</definedName>
    <definedName name="Reviz" localSheetId="4">'[5]OSNOVA'!#REF!</definedName>
    <definedName name="Reviz" localSheetId="5">'OSNOVA'!#REF!</definedName>
    <definedName name="Reviz" localSheetId="2">'OSNOVA'!#REF!</definedName>
    <definedName name="Reviz">'OSNOVA'!#REF!</definedName>
    <definedName name="stmape" localSheetId="3">'OSNOVA'!#REF!</definedName>
    <definedName name="stmape" localSheetId="4">'[5]OSNOVA'!#REF!</definedName>
    <definedName name="stmape" localSheetId="5">'OSNOVA'!#REF!</definedName>
    <definedName name="stmape" localSheetId="2">'OSNOVA'!#REF!</definedName>
    <definedName name="stmape">'OSNOVA'!#REF!</definedName>
    <definedName name="stnac" localSheetId="3">'OSNOVA'!#REF!</definedName>
    <definedName name="stnac" localSheetId="4">'[5]OSNOVA'!#REF!</definedName>
    <definedName name="stnac" localSheetId="5">'OSNOVA'!#REF!</definedName>
    <definedName name="stnac" localSheetId="2">'OSNOVA'!#REF!</definedName>
    <definedName name="stnac">'OSNOVA'!#REF!</definedName>
    <definedName name="stpro" localSheetId="3">'OSNOVA'!#REF!</definedName>
    <definedName name="stpro" localSheetId="4">'[5]OSNOVA'!#REF!</definedName>
    <definedName name="stpro" localSheetId="5">'OSNOVA'!#REF!</definedName>
    <definedName name="stpro" localSheetId="2">'OSNOVA'!#REF!</definedName>
    <definedName name="stpro">'OSNOVA'!#REF!</definedName>
    <definedName name="TecEURO" localSheetId="4">'[1]osnova'!$B$12</definedName>
    <definedName name="TecEURO">'[1]osnova'!$B$12</definedName>
    <definedName name="_xlnm.Print_Titles" localSheetId="3">'1.Elektromontažna dela'!$9:$10</definedName>
    <definedName name="_xlnm.Print_Titles" localSheetId="4">'2.Ostalo'!$9:$9</definedName>
    <definedName name="_xlnm.Print_Titles" localSheetId="6">'HPR_SD_stara verzija'!$5:$6</definedName>
    <definedName name="tocka" localSheetId="3">'OSNOVA'!#REF!</definedName>
    <definedName name="tocka" localSheetId="4">'[5]OSNOVA'!#REF!</definedName>
    <definedName name="tocka" localSheetId="1">'OSNOVA'!#REF!</definedName>
    <definedName name="tocka" localSheetId="5">'OSNOVA'!#REF!</definedName>
    <definedName name="tocka" localSheetId="2">'OSNOVA'!#REF!</definedName>
    <definedName name="tocka">'OSNOVA'!#REF!</definedName>
    <definedName name="ughdilu" localSheetId="4">'[4]OSNOVA'!$B$36</definedName>
    <definedName name="ughdilu">'[4]OSNOVA'!$B$36</definedName>
  </definedNames>
  <calcPr fullCalcOnLoad="1" fullPrecision="0"/>
</workbook>
</file>

<file path=xl/sharedStrings.xml><?xml version="1.0" encoding="utf-8"?>
<sst xmlns="http://schemas.openxmlformats.org/spreadsheetml/2006/main" count="330" uniqueCount="191">
  <si>
    <t>Poz.</t>
  </si>
  <si>
    <t>Opis postavke</t>
  </si>
  <si>
    <t>Enota</t>
  </si>
  <si>
    <t>Količina</t>
  </si>
  <si>
    <t>Cena</t>
  </si>
  <si>
    <t>Vrednost</t>
  </si>
  <si>
    <t>SKUPAJ:</t>
  </si>
  <si>
    <r>
      <t>m</t>
    </r>
    <r>
      <rPr>
        <vertAlign val="superscript"/>
        <sz val="10"/>
        <color indexed="8"/>
        <rFont val="Times New Roman CE"/>
        <family val="1"/>
      </rPr>
      <t>2</t>
    </r>
  </si>
  <si>
    <t>m</t>
  </si>
  <si>
    <t>kg</t>
  </si>
  <si>
    <t>kos</t>
  </si>
  <si>
    <t xml:space="preserve">POPIS MATERIALA IN DEL S PREDRAČUNOM </t>
  </si>
  <si>
    <t>HIŠNI PRIKLJUČKI - STROJNA DELA  (N)</t>
  </si>
  <si>
    <t>Z. ŠT.</t>
  </si>
  <si>
    <t>VRSTA DELA</t>
  </si>
  <si>
    <t>KOS</t>
  </si>
  <si>
    <r>
      <t>CENA/ENOTO</t>
    </r>
    <r>
      <rPr>
        <b/>
        <sz val="12"/>
        <color indexed="8"/>
        <rFont val="Times New Roman CE"/>
        <family val="1"/>
      </rPr>
      <t xml:space="preserve"> SIT/ENOTO</t>
    </r>
  </si>
  <si>
    <t>CENA SIT</t>
  </si>
  <si>
    <r>
      <t xml:space="preserve">Cev iz PE - SDR 11
</t>
    </r>
    <r>
      <rPr>
        <sz val="10"/>
        <rFont val="Times New Roman CE"/>
        <family val="1"/>
      </rPr>
      <t xml:space="preserve">Cev iz PE, po DIN8074 in ISO/DIS 4437, SDR 11 (serija 5) skupaj z dodatkom  za razrez.
</t>
    </r>
  </si>
  <si>
    <t xml:space="preserve">PE 32x3,0    </t>
  </si>
  <si>
    <t xml:space="preserve">PE 63x5,8    </t>
  </si>
  <si>
    <r>
      <t xml:space="preserve">Cevi iz jekla:
</t>
    </r>
    <r>
      <rPr>
        <sz val="10"/>
        <rFont val="Times New Roman CE"/>
        <family val="1"/>
      </rPr>
      <t>Jeklena  brezšivna  srednjetežka črna cev po JUS C.B5.225, material Č.1212, skupaj z loki, varilnim, tesnilnim in pritrdilnim materialom in dodatkom za razrez.</t>
    </r>
  </si>
  <si>
    <t>DN 25 (33,7x3,25)</t>
  </si>
  <si>
    <t>DN 50 (60,3x3,65)</t>
  </si>
  <si>
    <r>
      <t xml:space="preserve">Uvodnice:
</t>
    </r>
    <r>
      <rPr>
        <sz val="10"/>
        <rFont val="Times New Roman CE"/>
        <family val="1"/>
      </rPr>
      <t>Sklop  sestavljen  iz prehodnega kosa PE/jeklo,      jeklene      brezšivne srednjetežke   črne   cevi   po   JUS C.B5.225,  material  Č.1212,  zaščitne</t>
    </r>
  </si>
  <si>
    <t>cevi in krogelne pipe s termičnim varovalom (ali posebej prigrajenim zapornim elementom s termičnim varovalom) in s čepom. Pipa oziroma zaporni element morata biti skladna z VP 301.</t>
  </si>
  <si>
    <t>V ceni  sklopa  je zajeta vgradnja skupaj z  vrtanjem  zidu in vzpostavitvijo  v prvotno stanje.</t>
  </si>
  <si>
    <t>DN 25    (izvedba A)</t>
  </si>
  <si>
    <t>DN 25    (izvedba C)</t>
  </si>
  <si>
    <t>DN 50    (izvedba A)</t>
  </si>
  <si>
    <t>DN 50    (izvedba C)</t>
  </si>
  <si>
    <r>
      <t xml:space="preserve">Uvodnica - D2:
</t>
    </r>
    <r>
      <rPr>
        <sz val="10"/>
        <rFont val="Times New Roman CE"/>
        <family val="1"/>
      </rPr>
      <t>Sklop  sestavljen  iz prehodnega kosa PE/jeklo,      jeklene      brezšivne srednjetežke   črne   cevi   po   JUS C.B5.225,  material  Č.1212, zaščitne cevi, krogelne pipe s čepom in iz  omarice za požarno pipo,  izdelane iz</t>
    </r>
  </si>
  <si>
    <t>nerjaveče pločevine po delavniški risbi proizvajalca, prirejene za pritrditev na zid dimenzije 250x300x200 mm  z napisom: GLAVNA PLINSKA POŽARNA PIPA. V ceni  sklopa  je zajeta vgradnja.</t>
  </si>
  <si>
    <t>DN 25    (izvedba D)</t>
  </si>
  <si>
    <r>
      <t>Lok 45</t>
    </r>
    <r>
      <rPr>
        <b/>
        <vertAlign val="superscript"/>
        <sz val="10"/>
        <rFont val="Times New Roman CE"/>
        <family val="1"/>
      </rPr>
      <t xml:space="preserve">0
</t>
    </r>
    <r>
      <rPr>
        <sz val="10"/>
        <rFont val="Times New Roman CE"/>
        <family val="1"/>
      </rPr>
      <t>Lok iz trdega PE, 45</t>
    </r>
    <r>
      <rPr>
        <vertAlign val="superscript"/>
        <sz val="10"/>
        <rFont val="Times New Roman CE"/>
        <family val="1"/>
      </rPr>
      <t>0</t>
    </r>
    <r>
      <rPr>
        <sz val="10"/>
        <rFont val="Times New Roman CE"/>
        <family val="1"/>
      </rPr>
      <t>.</t>
    </r>
  </si>
  <si>
    <t>PE 32</t>
  </si>
  <si>
    <t>PE 63</t>
  </si>
  <si>
    <r>
      <t>Lok  90</t>
    </r>
    <r>
      <rPr>
        <b/>
        <vertAlign val="superscript"/>
        <sz val="10"/>
        <rFont val="Times New Roman CE"/>
        <family val="1"/>
      </rPr>
      <t xml:space="preserve">0
</t>
    </r>
    <r>
      <rPr>
        <sz val="10"/>
        <rFont val="Times New Roman CE"/>
        <family val="1"/>
      </rPr>
      <t>Lok iz trdega PE, 90</t>
    </r>
    <r>
      <rPr>
        <vertAlign val="superscript"/>
        <sz val="10"/>
        <rFont val="Times New Roman CE"/>
        <family val="1"/>
      </rPr>
      <t>0</t>
    </r>
    <r>
      <rPr>
        <sz val="10"/>
        <rFont val="Times New Roman CE"/>
        <family val="1"/>
      </rPr>
      <t>.</t>
    </r>
  </si>
  <si>
    <t xml:space="preserve"> </t>
  </si>
  <si>
    <r>
      <t xml:space="preserve">T-kos
</t>
    </r>
    <r>
      <rPr>
        <sz val="10"/>
        <rFont val="Times New Roman CE"/>
        <family val="1"/>
      </rPr>
      <t>Odcepni T-kos iz trdega PE.</t>
    </r>
  </si>
  <si>
    <t xml:space="preserve">PE 32/32      </t>
  </si>
  <si>
    <t xml:space="preserve">PE 63/63      </t>
  </si>
  <si>
    <r>
      <t xml:space="preserve">Cevna kapa
</t>
    </r>
    <r>
      <rPr>
        <sz val="10"/>
        <rFont val="Times New Roman CE"/>
        <family val="1"/>
      </rPr>
      <t>Cevna kapa iz trdega PE.</t>
    </r>
  </si>
  <si>
    <t xml:space="preserve">PE 32           </t>
  </si>
  <si>
    <t xml:space="preserve">PE 63           </t>
  </si>
  <si>
    <r>
      <t xml:space="preserve">Reducirni kos
</t>
    </r>
    <r>
      <rPr>
        <sz val="10"/>
        <rFont val="Times New Roman CE"/>
        <family val="1"/>
      </rPr>
      <t>Reducirni kos iz trdega PE.</t>
    </r>
  </si>
  <si>
    <t xml:space="preserve">PE 63/32      </t>
  </si>
  <si>
    <r>
      <t xml:space="preserve">Prehodni kos
</t>
    </r>
    <r>
      <rPr>
        <sz val="10"/>
        <rFont val="Times New Roman CE"/>
        <family val="1"/>
      </rPr>
      <t>Prehodni kos PE/jeklo.</t>
    </r>
  </si>
  <si>
    <t>PE 32/DN 25</t>
  </si>
  <si>
    <t>PE 63/DN 50</t>
  </si>
  <si>
    <r>
      <t xml:space="preserve">Jekleni  izolirni  kos
</t>
    </r>
    <r>
      <rPr>
        <sz val="10"/>
        <rFont val="Times New Roman CE"/>
        <family val="1"/>
      </rPr>
      <t>Jekleni  izolirni  kos  po  DIN 3389, z navojnima priključkoma, material  Č.1212,  skupaj  s tesnilnim materialom.</t>
    </r>
  </si>
  <si>
    <t>DN 25</t>
  </si>
  <si>
    <r>
      <t xml:space="preserve">Obojka
</t>
    </r>
    <r>
      <rPr>
        <sz val="10"/>
        <rFont val="Times New Roman CE"/>
        <family val="1"/>
      </rPr>
      <t>Elektrovarilna obojka  iz  trdega PE, skupaj z varjenjem.</t>
    </r>
  </si>
  <si>
    <r>
      <t xml:space="preserve">Sedlo
</t>
    </r>
    <r>
      <rPr>
        <sz val="10"/>
        <rFont val="Times New Roman CE"/>
        <family val="1"/>
      </rPr>
      <t>Elektrovarilno  sedlo   z  obojko  iz trdega PE, skupaj z varjenjem.</t>
    </r>
  </si>
  <si>
    <t xml:space="preserve">PE 110/63    </t>
  </si>
  <si>
    <t xml:space="preserve">PE 160/63    </t>
  </si>
  <si>
    <t xml:space="preserve">PE 225/63    </t>
  </si>
  <si>
    <r>
      <t xml:space="preserve">Navrtalno   sedlo
</t>
    </r>
    <r>
      <rPr>
        <sz val="10"/>
        <rFont val="Times New Roman CE"/>
        <family val="1"/>
      </rPr>
      <t>Elektrovarilno  navrtalno   sedlo  iz trdega PE, skupaj z varjenjem.</t>
    </r>
  </si>
  <si>
    <t xml:space="preserve">PE 110/32    </t>
  </si>
  <si>
    <t xml:space="preserve">PE 160/32    </t>
  </si>
  <si>
    <t xml:space="preserve">PE 225/32    </t>
  </si>
  <si>
    <r>
      <t xml:space="preserve">Navrtalna ogrlica
</t>
    </r>
    <r>
      <rPr>
        <sz val="10"/>
        <rFont val="Times New Roman CE"/>
        <family val="1"/>
      </rPr>
      <t>Cevna navrtalna ogrlica iz trdega PE za izvedbo odcepa na  PVC plinovodu z vgradbilno garnituro.</t>
    </r>
  </si>
  <si>
    <t xml:space="preserve">PVC 50 / PE 32    </t>
  </si>
  <si>
    <t xml:space="preserve">PVC 100 / PE 32    </t>
  </si>
  <si>
    <t xml:space="preserve">PVC 100 / PE 63    </t>
  </si>
  <si>
    <r>
      <t xml:space="preserve">Ogrlica
</t>
    </r>
    <r>
      <rPr>
        <sz val="10"/>
        <rFont val="Times New Roman CE"/>
        <family val="1"/>
      </rPr>
      <t>Cevna ogrlica iz trdega PE za izvedbo odcepa na  PVC plinovodu z vgradbilno garnituro.</t>
    </r>
  </si>
  <si>
    <r>
      <t xml:space="preserve">Krogelna pipa PE - vgradna
</t>
    </r>
    <r>
      <rPr>
        <sz val="10"/>
        <rFont val="Times New Roman CE"/>
        <family val="1"/>
      </rPr>
      <t>Krogelna pipa iz trdega  PE tlačne stopnje NP 4, z vgradbilno   garnituro  in  prilagoditvijo dolžine   vgradbilne   garniture   na terenu, skupaj z varjenjem.</t>
    </r>
  </si>
  <si>
    <t xml:space="preserve">DN 50          </t>
  </si>
  <si>
    <r>
      <t xml:space="preserve">Omarica - D:
</t>
    </r>
    <r>
      <rPr>
        <sz val="10"/>
        <rFont val="Times New Roman CE"/>
        <family val="1"/>
      </rPr>
      <t>Omarica za požarno pipo,  izdelana iz nerjaveče pločevine po delavniški risbi proizvajalca, prirejena za pritrditev na zid s pocinkano zaščitno cevjo in z napisom: GLAVNA PLINSKA POŽARNA PIPA.</t>
    </r>
  </si>
  <si>
    <t xml:space="preserve">250x300x200 mm  </t>
  </si>
  <si>
    <t xml:space="preserve">350x400x250 mm  </t>
  </si>
  <si>
    <r>
      <t xml:space="preserve">Omarica - E:
</t>
    </r>
    <r>
      <rPr>
        <sz val="10"/>
        <rFont val="Times New Roman CE"/>
        <family val="1"/>
      </rPr>
      <t>Omarica za požarno pipo,  izdelana iz nerjaveče pločevine po delavniški risbi proizvajalca, prirejena za pritrditev na zid  in z napisom: 
GLAVNA PLINSKA POŽARNA PIPA.</t>
    </r>
  </si>
  <si>
    <r>
      <t xml:space="preserve">Krogelna     pipa - jeklo:
</t>
    </r>
    <r>
      <rPr>
        <sz val="10"/>
        <rFont val="Times New Roman CE"/>
        <family val="1"/>
      </rPr>
      <t>Krogelna     pipa     z     navojnima priključkoma,  tlačne  stopnje NP 4, standardne  dolžine,   atestirana  za zemeljski    plin,    z    ročko   za posluževanje,  skupaj z izolirnim kosom in tesnilnim materialom.</t>
    </r>
  </si>
  <si>
    <t xml:space="preserve">DN 25          </t>
  </si>
  <si>
    <r>
      <t xml:space="preserve">Izpihovalna  cev v omarici
</t>
    </r>
    <r>
      <rPr>
        <sz val="10"/>
        <rFont val="Times New Roman CE"/>
        <family val="1"/>
      </rPr>
      <t>Izpihovalna  cev, izdelana iz jeklene cevi 21,3x2,65  zaprto z navojnim čepom DN 15, skupaj z varilnim, tesnilnim in vijačnim materialom.</t>
    </r>
  </si>
  <si>
    <t xml:space="preserve">(izdelano po priloženi skici).
</t>
  </si>
  <si>
    <r>
      <t xml:space="preserve">Cestna  kapa:
</t>
    </r>
    <r>
      <rPr>
        <sz val="10"/>
        <rFont val="Times New Roman CE"/>
        <family val="1"/>
      </rPr>
      <t>Litoželezna   zaščitna  cestna  kapa, material  SL  18,  z  napisom plin na pokrovu, zaščitena z bitumnom.</t>
    </r>
  </si>
  <si>
    <t xml:space="preserve">DN 190        </t>
  </si>
  <si>
    <r>
      <t xml:space="preserve">Prirobnica:
</t>
    </r>
    <r>
      <rPr>
        <sz val="10"/>
        <rFont val="Times New Roman CE"/>
        <family val="1"/>
      </rPr>
      <t>Jeklena prirobnica z  grlom, izdelana po  JUS  M.B6.163,  NP  16,  material Č.0361,  skupaj z varilnim, tesnilnim in vijačnim materialom.</t>
    </r>
  </si>
  <si>
    <t xml:space="preserve">50/60,3        </t>
  </si>
  <si>
    <t xml:space="preserve">80/88,9        </t>
  </si>
  <si>
    <t xml:space="preserve">100/114,3     </t>
  </si>
  <si>
    <r>
      <t xml:space="preserve">Slepa prirobnica:
</t>
    </r>
    <r>
      <rPr>
        <sz val="10"/>
        <rFont val="Times New Roman CE"/>
        <family val="1"/>
      </rPr>
      <t>Jeklena slepa prirobnica, izdelana po JUS M.B6.191, NP 16, material Č.0361, oblika  B,   skupaj  s  tesnilnim  in vijačnim materialom.</t>
    </r>
  </si>
  <si>
    <t xml:space="preserve">B 50             </t>
  </si>
  <si>
    <t xml:space="preserve">B 80             </t>
  </si>
  <si>
    <t xml:space="preserve">B 100           </t>
  </si>
  <si>
    <r>
      <t xml:space="preserve">Podpore:
</t>
    </r>
    <r>
      <rPr>
        <sz val="10"/>
        <rFont val="Times New Roman CE"/>
        <family val="1"/>
      </rPr>
      <t>Cevne podpore,  izdelane iz jeklenih profilov in  cevnih  objemk, skupaj z montažo   v  zid   ali  varjenjem  na nosilno konstrukcijo in  opleskane po predhodnem  čiščenju  in  pleskanju s temeljno barvo.</t>
    </r>
  </si>
  <si>
    <r>
      <t xml:space="preserve">Preboj:
</t>
    </r>
    <r>
      <rPr>
        <sz val="10"/>
        <rFont val="Times New Roman CE"/>
        <family val="1"/>
      </rPr>
      <t>Zaščitna cev pri  preboju  skozi zid, zaščitena pred korozijo in zatesnjena s   trajno   elastičnim   materialom, izdelana po priloženi skici.</t>
    </r>
  </si>
  <si>
    <t>DN 40</t>
  </si>
  <si>
    <t>DN 65</t>
  </si>
  <si>
    <r>
      <t xml:space="preserve">Zaščitna cev:
</t>
    </r>
    <r>
      <rPr>
        <sz val="10"/>
        <rFont val="Times New Roman CE"/>
        <family val="1"/>
      </rPr>
      <t>Zaščitna cev  pri  omarici  za glavno plinsko požarno  pipo, zaščitena pred korozijo  in   zatesnjena   s  trajno elastičnim  materialom,  izdelana  po priloženi skici.</t>
    </r>
  </si>
  <si>
    <r>
      <t xml:space="preserve">Zaščita vidnih cevi:
</t>
    </r>
    <r>
      <rPr>
        <sz val="10"/>
        <rFont val="Times New Roman CE"/>
        <family val="1"/>
      </rPr>
      <t>Zaščita  vidnih cevi s  pleskanjem po predhodnem  čiščenju  in  pleskanju s temeljno barvo.</t>
    </r>
  </si>
  <si>
    <r>
      <t xml:space="preserve">Izolacija podometnih cevi:
</t>
    </r>
    <r>
      <rPr>
        <sz val="10"/>
        <rFont val="Times New Roman CE"/>
        <family val="1"/>
      </rPr>
      <t>Izolacija     podometnih    cevi    z izolacijskim in  zaščitnim  trakom po predhodnem   čiščenju  do  kovinskega sijaja in premazu s prajmerjem.</t>
    </r>
  </si>
  <si>
    <r>
      <t xml:space="preserve">Pozicijska tablica:
</t>
    </r>
    <r>
      <rPr>
        <sz val="10"/>
        <rFont val="Times New Roman CE"/>
        <family val="1"/>
      </rPr>
      <t>Pozicijska tablica za  oznako armatur hišnega  priključka,  skupaj  s  pritrdilnim materialom in izmero.</t>
    </r>
  </si>
  <si>
    <r>
      <t xml:space="preserve">Tlačni  preizkus
</t>
    </r>
    <r>
      <rPr>
        <sz val="10"/>
        <rFont val="Times New Roman CE"/>
        <family val="1"/>
      </rPr>
      <t>Tlačni  preizkus  hišnih  priključkov izvedenih  po  navodilih iz projekta, izdaja atesta.</t>
    </r>
  </si>
  <si>
    <r>
      <t xml:space="preserve">Pomožna  gradbena  dela:
</t>
    </r>
    <r>
      <rPr>
        <sz val="10"/>
        <rFont val="Times New Roman CE"/>
        <family val="1"/>
      </rPr>
      <t>Pomožna  gradbena  dela, zarisovanje, vrtanje zidov,  beljenje zidov, vzpostavitev v prvotno stanje.</t>
    </r>
  </si>
  <si>
    <t>ocena</t>
  </si>
  <si>
    <r>
      <t xml:space="preserve">Nepredvidena  dela:
</t>
    </r>
    <r>
      <rPr>
        <sz val="10"/>
        <rFont val="Times New Roman CE"/>
        <family val="1"/>
      </rPr>
      <t>Nepredvidena dela, stroški nadzora, splošni, manipulativni, transportni in zavarovalni stroški.</t>
    </r>
  </si>
  <si>
    <t>SKUPAJ</t>
  </si>
  <si>
    <t xml:space="preserve">                       SIT</t>
  </si>
  <si>
    <t>Cene (DA=1 ali NE=0)</t>
  </si>
  <si>
    <t>OBVEZEN VPIS OSNOVNIH PODATKOV!!!</t>
  </si>
  <si>
    <t>kpl</t>
  </si>
  <si>
    <t>Investitor:</t>
  </si>
  <si>
    <t>Vrsta projektne dokumentacije:</t>
  </si>
  <si>
    <t>Številčna oznaka načrta in vrsta načrta:</t>
  </si>
  <si>
    <t>Številka načrta:</t>
  </si>
  <si>
    <t>Kraj in datum izdelave načrta:</t>
  </si>
  <si>
    <t>Osnovni podatki o projektni dokumentaciji:</t>
  </si>
  <si>
    <t>DDV:</t>
  </si>
  <si>
    <t>SKUPAJ Z DDV:</t>
  </si>
  <si>
    <t>DDV</t>
  </si>
  <si>
    <t>ELEKTRO INŠTALACIJE</t>
  </si>
  <si>
    <t>GRADBENE KONSTRUKCIJE</t>
  </si>
  <si>
    <t>I.</t>
  </si>
  <si>
    <t>Objekt:</t>
  </si>
  <si>
    <t>Vrsta del</t>
  </si>
  <si>
    <t>UVOD V PREDRAČUN</t>
  </si>
  <si>
    <t>SPLOŠNE OPOMBE K POPISU</t>
  </si>
  <si>
    <t>Opombe:</t>
  </si>
  <si>
    <t>Oznaka vrste načrta</t>
  </si>
  <si>
    <t>REKAPITULACIJA</t>
  </si>
  <si>
    <t>4.</t>
  </si>
  <si>
    <t>3.</t>
  </si>
  <si>
    <t>Številka projekta:</t>
  </si>
  <si>
    <t>Faktor Rasti Del</t>
  </si>
  <si>
    <t>Dodatni Faktor (dobava in montaža)</t>
  </si>
  <si>
    <t>PODATKI O VSEBINI POPISA DEL</t>
  </si>
  <si>
    <t>Vrednosti so v EUR!</t>
  </si>
  <si>
    <t>Cene na enoto in vrednosti so v EUR brez DDV!</t>
  </si>
  <si>
    <t>Vrednosti so v EUR brez DDV!</t>
  </si>
  <si>
    <t>Objekt</t>
  </si>
  <si>
    <t>E1.</t>
  </si>
  <si>
    <t>ELEKTRIČNE INŠTALACIJE</t>
  </si>
  <si>
    <t>ELEKTRO DEL</t>
  </si>
  <si>
    <t>Tam, kjer je v popisu opreme določen kos opisan kot določen tip ali blagovna znamka, se to razume v smislu lažjega opisa: enakovreden ali boljši.</t>
  </si>
  <si>
    <t>E2.</t>
  </si>
  <si>
    <t>ELEKTROMONTAŽNA DELA</t>
  </si>
  <si>
    <t>OSTALO</t>
  </si>
  <si>
    <t>Izvajalec je dolžan izvesti vsa dela kvalitetno, v skladu s predpisi, projektom, tehničnimi pogoji  in v skladu z dobro gradbeno prakso.</t>
  </si>
  <si>
    <t>V posameznih postavkah popisa so v cenah materiala zajeti, dobava, prevoz, montaža, preizkus, vgradnja, zidarska pomoč ožičenje, z veznim in pritrdilnim materialom ter meritve</t>
  </si>
  <si>
    <t>Preiskus in nastavitev zaščite TP.</t>
  </si>
  <si>
    <t>Nepredvidena dela z vpisom v gradbene knjige (5%)</t>
  </si>
  <si>
    <t>- drobni in vezni material</t>
  </si>
  <si>
    <t>PZI - projekt za izvedbo</t>
  </si>
  <si>
    <t>4/1</t>
  </si>
  <si>
    <t>- zbiralčni sistem Cu</t>
  </si>
  <si>
    <t>Povezave vseh kovinskih delov TP</t>
  </si>
  <si>
    <t>Meritve upornosti ozemljitev z izdajo ustreznih atestov</t>
  </si>
  <si>
    <t>Drobni material (1%) 
(napisne tablice, vezice, vijaki, enopolna shema, navodila prve pomoči …)</t>
  </si>
  <si>
    <t>Strokovni pregled TP po končanih delih in priprava za vključitev v omrežje</t>
  </si>
  <si>
    <t xml:space="preserve">Energetski transformator  
   21 /0,42 /0,242 kV  ; 250 kVA Dyn5, 50Hz
</t>
  </si>
  <si>
    <t>- tokovni transformator 0,4kV, 300/5A A, CL=0,5, Fv=5</t>
  </si>
  <si>
    <t>- tokovni transformator 400/5A</t>
  </si>
  <si>
    <t>Povezave NN</t>
  </si>
  <si>
    <t>Izdelava kovinskih pokrovov pri NN za talne odprtine v TP</t>
  </si>
  <si>
    <t>Priključitev obstoječih električnih instalacij na predvideno NN ploščo</t>
  </si>
  <si>
    <t>Izdelava kovinskega nosilca NN kablov</t>
  </si>
  <si>
    <t>- merilni center MC750 (kot npr. Iskra)</t>
  </si>
  <si>
    <t>- varovalka EZN25 s podstavkom in vložkom (kot npr. ETI)</t>
  </si>
  <si>
    <t>- vtičnica za vgradnjo na vrata, 16A (kot npr. GEWISS)</t>
  </si>
  <si>
    <t>- vertikalna varovalčna letev velikosti 2, BTVC 250 (kot npr. Pronutec) s talilnimi vložki</t>
  </si>
  <si>
    <t>- vertikalna varovalčna letev velikosti 2, BTVC 400 (kot npr. Pronutec) s talilnimi vložki</t>
  </si>
  <si>
    <t>- vertikalna varovalčna letev velikosti 3, BTVC 630 (kot npr.Pronutec) s talilnimi vložki</t>
  </si>
  <si>
    <t>- prenapetostni odvodnik PROTEC B2 (kot npr. Iskra Zaščite)</t>
  </si>
  <si>
    <t>- števčna plošča (kot npr. Schrack)</t>
  </si>
  <si>
    <t>- merilna spončna letev MG-L (kot npr. Strojkoplast)</t>
  </si>
  <si>
    <t>- komunikator MK-F38A-3, GSM (kot npr. Iskra Emeco)</t>
  </si>
  <si>
    <t>Demontaža obstoječe NN plošče TP, NN povezav ter transformatorja odvoz na deponijo  s predajo evidenčnih listov pooblaščenega upraljavca deponije</t>
  </si>
  <si>
    <t>ur</t>
  </si>
  <si>
    <t>Zaščita in zavarovanje gradbišča</t>
  </si>
  <si>
    <t>Pripravljalna in zaključna dela</t>
  </si>
  <si>
    <t>Priprava osnov za izdelavo PID in NOV dokumentacije.</t>
  </si>
  <si>
    <t>Izdelava PID, NOV</t>
  </si>
  <si>
    <t>Nadzor s strani uplavljalcev komunalne infrastrukture (po dejanskih stroških)</t>
  </si>
  <si>
    <t>-ocena</t>
  </si>
  <si>
    <t>Projektantski nadzor (po dejanskih stroških)</t>
  </si>
  <si>
    <t>Napajanje objekta z DEA za čas predeave TP</t>
  </si>
  <si>
    <t xml:space="preserve">4/1 – NAČRT ELEKTRIČNIH INŠTALACIJ IN ELEKTRIČNE OPREME
</t>
  </si>
  <si>
    <t>SORTIRNICA KOMUNALNIH ODPADKOV ILIRSKA BISTRICA</t>
  </si>
  <si>
    <t>JP KOMUNALA Ilirska Bistrica d.o.o.
Prešernova 7, 
6250 Ilirska Bistrica</t>
  </si>
  <si>
    <t>12314_4/1</t>
  </si>
  <si>
    <t>Nova Gorica, 17.05.2013</t>
  </si>
  <si>
    <t>- Inštalacijski odklopnik 1p/C/20A</t>
  </si>
  <si>
    <r>
      <t>NN blok - Kabel 3xFG7R  1x185 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+ 1xFG7R 1x185mm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. (vključno z kabeljskimi čevlji in TMX cevmi)</t>
    </r>
  </si>
  <si>
    <t>- rele TRB 14 s podnožjem (kot npr. Elma TT)</t>
  </si>
  <si>
    <t>- rele TRP 5935 s podnožjem (kot npr. Elma TT)</t>
  </si>
  <si>
    <t>NN plošča  sestavljena iz  polja velikosti ca. 950x1900x450 mm. Barvana je z osnovno in končno barvo v tonu RAL 7035, kot na primer (IMP TEN-TELEKOM) po enopolni shemi s sledečo opremo:
Dobavitelj NN plošče izvede izmere na objektu pred izdelavo NN plošče.</t>
  </si>
  <si>
    <t>Plačilo elektroenergetskega prispevka povečave moči za stanovanjsko - komunalne dejavnosti in urejanje naselka in prostora - omejevalec toka 3x260A (povečava za 163kW)</t>
  </si>
  <si>
    <t>- ištalacijski odklopnik 1p/B/6,10A</t>
  </si>
  <si>
    <r>
      <t>-</t>
    </r>
    <r>
      <rPr>
        <sz val="9"/>
        <rFont val="Times New Roman"/>
        <family val="1"/>
      </rPr>
      <t xml:space="preserve">  </t>
    </r>
    <r>
      <rPr>
        <sz val="9"/>
        <rFont val="Arial"/>
        <family val="2"/>
      </rPr>
      <t>števec MT 831 3x230/400V, 50Hz, 5A
(kot npr.Iskra Emeco)</t>
    </r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</si>
</sst>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;;;"/>
    <numFmt numFmtId="173" formatCode="_-* #,##0.00&quot; SIT&quot;_-;\-* #,##0.00&quot; SIT&quot;_-;_-* \-??&quot; SIT&quot;_-;_-@_-"/>
    <numFmt numFmtId="174" formatCode="#,##0.00\ [$EUR]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71">
    <font>
      <sz val="10"/>
      <name val="Arial CE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b/>
      <sz val="10"/>
      <name val="Times New Roman CE"/>
      <family val="1"/>
    </font>
    <font>
      <vertAlign val="superscript"/>
      <sz val="10"/>
      <color indexed="8"/>
      <name val="Times New Roman CE"/>
      <family val="1"/>
    </font>
    <font>
      <sz val="14"/>
      <color indexed="8"/>
      <name val="Times New Roman CE"/>
      <family val="1"/>
    </font>
    <font>
      <b/>
      <sz val="12"/>
      <color indexed="16"/>
      <name val="Times New Roman CE"/>
      <family val="1"/>
    </font>
    <font>
      <b/>
      <sz val="14"/>
      <color indexed="8"/>
      <name val="Times New Roman CE"/>
      <family val="1"/>
    </font>
    <font>
      <b/>
      <sz val="10"/>
      <color indexed="16"/>
      <name val="Times New Roman CE"/>
      <family val="1"/>
    </font>
    <font>
      <b/>
      <sz val="14"/>
      <color indexed="16"/>
      <name val="Times New Roman CE"/>
      <family val="1"/>
    </font>
    <font>
      <b/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2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9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2"/>
      <name val="Arial CE"/>
      <family val="0"/>
    </font>
    <font>
      <i/>
      <sz val="10"/>
      <color indexed="9"/>
      <name val="Arial"/>
      <family val="2"/>
    </font>
    <font>
      <b/>
      <i/>
      <sz val="14"/>
      <name val="Arial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10"/>
      <color indexed="48"/>
      <name val="Arial"/>
      <family val="2"/>
    </font>
    <font>
      <sz val="14"/>
      <name val="Arial"/>
      <family val="2"/>
    </font>
    <font>
      <sz val="14"/>
      <name val="Arial CE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0"/>
      <name val="Arial CE"/>
      <family val="2"/>
    </font>
    <font>
      <sz val="9"/>
      <name val="Arial CE"/>
      <family val="0"/>
    </font>
    <font>
      <sz val="14"/>
      <color indexed="10"/>
      <name val="Arial"/>
      <family val="2"/>
    </font>
    <font>
      <b/>
      <sz val="14"/>
      <color indexed="48"/>
      <name val="Arial"/>
      <family val="2"/>
    </font>
    <font>
      <sz val="10"/>
      <color indexed="48"/>
      <name val="Arial CE"/>
      <family val="2"/>
    </font>
    <font>
      <vertAlign val="superscript"/>
      <sz val="10"/>
      <name val="Arial CE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3" borderId="0" applyNumberFormat="0" applyBorder="0" applyAlignment="0" applyProtection="0"/>
    <xf numFmtId="0" fontId="55" fillId="12" borderId="0" applyNumberFormat="0" applyBorder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61" fillId="8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0" fillId="4" borderId="5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6" borderId="0" applyNumberFormat="0" applyBorder="0" applyAlignment="0" applyProtection="0"/>
    <xf numFmtId="0" fontId="64" fillId="0" borderId="6" applyNumberFormat="0" applyFill="0" applyAlignment="0" applyProtection="0"/>
    <xf numFmtId="0" fontId="65" fillId="17" borderId="7" applyNumberFormat="0" applyAlignment="0" applyProtection="0"/>
    <xf numFmtId="0" fontId="66" fillId="2" borderId="8" applyNumberFormat="0" applyAlignment="0" applyProtection="0"/>
    <xf numFmtId="0" fontId="67" fillId="18" borderId="0" applyNumberFormat="0" applyBorder="0" applyAlignment="0" applyProtection="0"/>
    <xf numFmtId="173" fontId="0" fillId="0" borderId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" borderId="8" applyNumberFormat="0" applyAlignment="0" applyProtection="0"/>
    <xf numFmtId="0" fontId="69" fillId="0" borderId="9" applyNumberFormat="0" applyFill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4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wrapText="1"/>
    </xf>
    <xf numFmtId="4" fontId="13" fillId="0" borderId="10" xfId="0" applyNumberFormat="1" applyFont="1" applyBorder="1" applyAlignment="1" applyProtection="1">
      <alignment horizontal="center" wrapText="1"/>
      <protection/>
    </xf>
    <xf numFmtId="4" fontId="14" fillId="0" borderId="10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4" fontId="14" fillId="0" borderId="0" xfId="0" applyNumberFormat="1" applyFont="1" applyBorder="1" applyAlignment="1" applyProtection="1">
      <alignment horizontal="center"/>
      <protection locked="0"/>
    </xf>
    <xf numFmtId="4" fontId="1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6" fillId="0" borderId="0" xfId="45" applyFont="1" applyAlignment="1">
      <alignment horizontal="left" vertical="top" wrapText="1"/>
      <protection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 locked="0"/>
    </xf>
    <xf numFmtId="172" fontId="3" fillId="0" borderId="0" xfId="0" applyNumberFormat="1" applyFont="1" applyAlignment="1">
      <alignment/>
    </xf>
    <xf numFmtId="4" fontId="4" fillId="0" borderId="0" xfId="6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Alignment="1">
      <alignment horizontal="right"/>
    </xf>
    <xf numFmtId="0" fontId="3" fillId="0" borderId="0" xfId="45" applyFont="1" applyAlignment="1">
      <alignment horizontal="left" vertical="top" wrapText="1"/>
      <protection/>
    </xf>
    <xf numFmtId="0" fontId="17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16" fillId="0" borderId="0" xfId="0" applyFont="1" applyAlignment="1">
      <alignment horizontal="left" vertical="top" wrapText="1"/>
    </xf>
    <xf numFmtId="172" fontId="4" fillId="0" borderId="0" xfId="0" applyNumberFormat="1" applyFont="1" applyAlignment="1">
      <alignment horizontal="right"/>
    </xf>
    <xf numFmtId="4" fontId="4" fillId="0" borderId="0" xfId="0" applyNumberFormat="1" applyFont="1" applyAlignment="1" applyProtection="1">
      <alignment horizontal="right"/>
      <protection locked="0"/>
    </xf>
    <xf numFmtId="0" fontId="3" fillId="0" borderId="0" xfId="44" applyFont="1" applyAlignment="1" applyProtection="1">
      <alignment horizontal="right"/>
      <protection locked="0"/>
    </xf>
    <xf numFmtId="0" fontId="3" fillId="0" borderId="0" xfId="44" applyFont="1">
      <alignment/>
      <protection/>
    </xf>
    <xf numFmtId="4" fontId="3" fillId="0" borderId="0" xfId="44" applyNumberFormat="1" applyFont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>
      <alignment horizontal="right"/>
    </xf>
    <xf numFmtId="0" fontId="16" fillId="0" borderId="0" xfId="45" applyFont="1" applyAlignment="1">
      <alignment horizontal="justify" vertical="top" wrapText="1"/>
      <protection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4" fontId="21" fillId="0" borderId="11" xfId="0" applyNumberFormat="1" applyFont="1" applyBorder="1" applyAlignment="1" applyProtection="1">
      <alignment horizontal="right"/>
      <protection locked="0"/>
    </xf>
    <xf numFmtId="4" fontId="21" fillId="0" borderId="11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3" fontId="29" fillId="0" borderId="0" xfId="0" applyNumberFormat="1" applyFont="1" applyFill="1" applyBorder="1" applyAlignment="1">
      <alignment vertical="top"/>
    </xf>
    <xf numFmtId="3" fontId="32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26" fillId="0" borderId="0" xfId="0" applyFont="1" applyBorder="1" applyAlignment="1">
      <alignment vertical="top"/>
    </xf>
    <xf numFmtId="49" fontId="26" fillId="0" borderId="0" xfId="0" applyNumberFormat="1" applyFont="1" applyBorder="1" applyAlignment="1">
      <alignment horizontal="left" vertical="top"/>
    </xf>
    <xf numFmtId="0" fontId="26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4" fillId="19" borderId="0" xfId="0" applyNumberFormat="1" applyFont="1" applyFill="1" applyBorder="1" applyAlignment="1">
      <alignment vertical="top"/>
    </xf>
    <xf numFmtId="0" fontId="25" fillId="19" borderId="0" xfId="0" applyNumberFormat="1" applyFont="1" applyFill="1" applyBorder="1" applyAlignment="1">
      <alignment vertical="top"/>
    </xf>
    <xf numFmtId="0" fontId="26" fillId="19" borderId="0" xfId="0" applyNumberFormat="1" applyFont="1" applyFill="1" applyBorder="1" applyAlignment="1">
      <alignment vertical="top"/>
    </xf>
    <xf numFmtId="0" fontId="26" fillId="0" borderId="0" xfId="0" applyNumberFormat="1" applyFont="1" applyBorder="1" applyAlignment="1">
      <alignment vertical="top"/>
    </xf>
    <xf numFmtId="0" fontId="23" fillId="20" borderId="0" xfId="0" applyFont="1" applyFill="1" applyBorder="1" applyAlignment="1">
      <alignment vertical="top"/>
    </xf>
    <xf numFmtId="0" fontId="23" fillId="20" borderId="0" xfId="0" applyFont="1" applyFill="1" applyBorder="1" applyAlignment="1">
      <alignment horizontal="center" vertical="top"/>
    </xf>
    <xf numFmtId="0" fontId="23" fillId="20" borderId="0" xfId="0" applyNumberFormat="1" applyFont="1" applyFill="1" applyBorder="1" applyAlignment="1">
      <alignment horizontal="center" vertical="top"/>
    </xf>
    <xf numFmtId="0" fontId="23" fillId="6" borderId="0" xfId="0" applyNumberFormat="1" applyFont="1" applyFill="1" applyBorder="1" applyAlignment="1">
      <alignment vertical="top"/>
    </xf>
    <xf numFmtId="0" fontId="33" fillId="0" borderId="0" xfId="0" applyNumberFormat="1" applyFont="1" applyFill="1" applyAlignment="1">
      <alignment horizontal="left" vertical="top" wrapText="1"/>
    </xf>
    <xf numFmtId="0" fontId="33" fillId="0" borderId="0" xfId="0" applyFont="1" applyBorder="1" applyAlignment="1">
      <alignment vertical="top"/>
    </xf>
    <xf numFmtId="4" fontId="33" fillId="0" borderId="0" xfId="0" applyNumberFormat="1" applyFont="1" applyFill="1" applyBorder="1" applyAlignment="1">
      <alignment vertical="top"/>
    </xf>
    <xf numFmtId="4" fontId="33" fillId="0" borderId="0" xfId="0" applyNumberFormat="1" applyFont="1" applyBorder="1" applyAlignment="1">
      <alignment vertical="top"/>
    </xf>
    <xf numFmtId="0" fontId="30" fillId="0" borderId="0" xfId="0" applyFont="1" applyBorder="1" applyAlignment="1">
      <alignment horizontal="center" vertical="top"/>
    </xf>
    <xf numFmtId="4" fontId="30" fillId="0" borderId="0" xfId="0" applyNumberFormat="1" applyFont="1" applyBorder="1" applyAlignment="1">
      <alignment horizontal="center" vertical="top"/>
    </xf>
    <xf numFmtId="3" fontId="27" fillId="0" borderId="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4" fillId="0" borderId="0" xfId="0" applyNumberFormat="1" applyFont="1" applyBorder="1" applyAlignment="1">
      <alignment vertical="top"/>
    </xf>
    <xf numFmtId="49" fontId="25" fillId="0" borderId="0" xfId="0" applyNumberFormat="1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33" fillId="0" borderId="0" xfId="0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right" vertical="top"/>
    </xf>
    <xf numFmtId="0" fontId="26" fillId="0" borderId="0" xfId="0" applyNumberFormat="1" applyFont="1" applyBorder="1" applyAlignment="1">
      <alignment vertical="top" wrapText="1"/>
    </xf>
    <xf numFmtId="0" fontId="33" fillId="0" borderId="12" xfId="0" applyFont="1" applyBorder="1" applyAlignment="1">
      <alignment vertical="top"/>
    </xf>
    <xf numFmtId="0" fontId="33" fillId="0" borderId="12" xfId="0" applyNumberFormat="1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23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1" fontId="27" fillId="0" borderId="0" xfId="0" applyNumberFormat="1" applyFont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/>
    </xf>
    <xf numFmtId="4" fontId="33" fillId="0" borderId="0" xfId="0" applyNumberFormat="1" applyFont="1" applyBorder="1" applyAlignment="1">
      <alignment horizontal="center" vertical="top"/>
    </xf>
    <xf numFmtId="4" fontId="33" fillId="0" borderId="12" xfId="0" applyNumberFormat="1" applyFont="1" applyBorder="1" applyAlignment="1">
      <alignment horizontal="center" vertical="top"/>
    </xf>
    <xf numFmtId="49" fontId="33" fillId="0" borderId="12" xfId="0" applyNumberFormat="1" applyFont="1" applyBorder="1" applyAlignment="1">
      <alignment vertical="top"/>
    </xf>
    <xf numFmtId="49" fontId="33" fillId="0" borderId="0" xfId="0" applyNumberFormat="1" applyFont="1" applyAlignment="1">
      <alignment vertical="top"/>
    </xf>
    <xf numFmtId="49" fontId="23" fillId="2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34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49" fontId="34" fillId="0" borderId="0" xfId="0" applyNumberFormat="1" applyFont="1" applyAlignment="1">
      <alignment horizontal="left" vertical="top" wrapText="1"/>
    </xf>
    <xf numFmtId="9" fontId="36" fillId="0" borderId="0" xfId="46" applyFont="1" applyFill="1" applyBorder="1" applyAlignment="1">
      <alignment horizontal="right" vertical="top"/>
    </xf>
    <xf numFmtId="1" fontId="24" fillId="19" borderId="0" xfId="0" applyNumberFormat="1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right" vertical="top"/>
    </xf>
    <xf numFmtId="4" fontId="31" fillId="0" borderId="14" xfId="0" applyNumberFormat="1" applyFont="1" applyBorder="1" applyAlignment="1">
      <alignment horizontal="center" vertical="top"/>
    </xf>
    <xf numFmtId="4" fontId="31" fillId="0" borderId="0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49" fontId="31" fillId="0" borderId="0" xfId="0" applyNumberFormat="1" applyFont="1" applyBorder="1" applyAlignment="1">
      <alignment vertical="top"/>
    </xf>
    <xf numFmtId="0" fontId="31" fillId="0" borderId="0" xfId="0" applyNumberFormat="1" applyFont="1" applyFill="1" applyBorder="1" applyAlignment="1">
      <alignment horizontal="left"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Fill="1" applyBorder="1" applyAlignment="1">
      <alignment horizontal="right" vertical="top"/>
    </xf>
    <xf numFmtId="4" fontId="31" fillId="0" borderId="0" xfId="0" applyNumberFormat="1" applyFont="1" applyBorder="1" applyAlignment="1">
      <alignment horizontal="center" vertical="top"/>
    </xf>
    <xf numFmtId="4" fontId="31" fillId="0" borderId="0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49" fontId="31" fillId="0" borderId="12" xfId="0" applyNumberFormat="1" applyFont="1" applyBorder="1" applyAlignment="1">
      <alignment vertical="top"/>
    </xf>
    <xf numFmtId="0" fontId="31" fillId="0" borderId="12" xfId="0" applyNumberFormat="1" applyFont="1" applyFill="1" applyBorder="1" applyAlignment="1">
      <alignment horizontal="left" vertical="top" wrapText="1"/>
    </xf>
    <xf numFmtId="0" fontId="31" fillId="0" borderId="12" xfId="0" applyFont="1" applyBorder="1" applyAlignment="1">
      <alignment vertical="top"/>
    </xf>
    <xf numFmtId="0" fontId="31" fillId="0" borderId="12" xfId="0" applyFont="1" applyFill="1" applyBorder="1" applyAlignment="1">
      <alignment horizontal="right" vertical="top"/>
    </xf>
    <xf numFmtId="4" fontId="31" fillId="0" borderId="12" xfId="0" applyNumberFormat="1" applyFont="1" applyBorder="1" applyAlignment="1">
      <alignment horizontal="center" vertical="top"/>
    </xf>
    <xf numFmtId="3" fontId="37" fillId="0" borderId="0" xfId="0" applyNumberFormat="1" applyFont="1" applyFill="1" applyBorder="1" applyAlignment="1">
      <alignment vertical="top"/>
    </xf>
    <xf numFmtId="49" fontId="31" fillId="0" borderId="0" xfId="0" applyNumberFormat="1" applyFont="1" applyAlignment="1">
      <alignment vertical="top"/>
    </xf>
    <xf numFmtId="0" fontId="33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horizontal="left" vertical="top"/>
    </xf>
    <xf numFmtId="49" fontId="31" fillId="0" borderId="14" xfId="0" applyNumberFormat="1" applyFont="1" applyBorder="1" applyAlignment="1">
      <alignment horizontal="left" vertical="top"/>
    </xf>
    <xf numFmtId="0" fontId="26" fillId="0" borderId="0" xfId="0" applyFont="1" applyBorder="1" applyAlignment="1">
      <alignment horizontal="right" vertical="top"/>
    </xf>
    <xf numFmtId="49" fontId="31" fillId="0" borderId="14" xfId="0" applyNumberFormat="1" applyFont="1" applyBorder="1" applyAlignment="1">
      <alignment horizontal="right" vertical="top"/>
    </xf>
    <xf numFmtId="49" fontId="26" fillId="0" borderId="0" xfId="0" applyNumberFormat="1" applyFont="1" applyBorder="1" applyAlignment="1">
      <alignment horizontal="right" vertical="top"/>
    </xf>
    <xf numFmtId="49" fontId="23" fillId="20" borderId="0" xfId="0" applyNumberFormat="1" applyFont="1" applyFill="1" applyBorder="1" applyAlignment="1">
      <alignment horizontal="left" vertical="top"/>
    </xf>
    <xf numFmtId="49" fontId="34" fillId="20" borderId="0" xfId="0" applyNumberFormat="1" applyFont="1" applyFill="1" applyBorder="1" applyAlignment="1">
      <alignment horizontal="left" vertical="top" wrapText="1"/>
    </xf>
    <xf numFmtId="0" fontId="23" fillId="6" borderId="0" xfId="0" applyFont="1" applyFill="1" applyBorder="1" applyAlignment="1">
      <alignment vertical="top"/>
    </xf>
    <xf numFmtId="49" fontId="26" fillId="0" borderId="0" xfId="0" applyNumberFormat="1" applyFont="1" applyBorder="1" applyAlignment="1">
      <alignment vertical="top" wrapText="1"/>
    </xf>
    <xf numFmtId="0" fontId="38" fillId="19" borderId="0" xfId="0" applyNumberFormat="1" applyFont="1" applyFill="1" applyBorder="1" applyAlignment="1">
      <alignment vertical="top"/>
    </xf>
    <xf numFmtId="0" fontId="38" fillId="0" borderId="0" xfId="0" applyFont="1" applyFill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4" fillId="0" borderId="0" xfId="0" applyNumberFormat="1" applyFont="1" applyBorder="1" applyAlignment="1">
      <alignment vertical="top"/>
    </xf>
    <xf numFmtId="0" fontId="24" fillId="19" borderId="0" xfId="0" applyNumberFormat="1" applyFont="1" applyFill="1" applyBorder="1" applyAlignment="1">
      <alignment vertical="top"/>
    </xf>
    <xf numFmtId="1" fontId="24" fillId="19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28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4" fillId="0" borderId="14" xfId="0" applyFont="1" applyBorder="1" applyAlignment="1">
      <alignment vertical="top" wrapText="1"/>
    </xf>
    <xf numFmtId="0" fontId="25" fillId="19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38" fillId="0" borderId="14" xfId="0" applyFont="1" applyBorder="1" applyAlignment="1">
      <alignment horizontal="left" vertical="top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vertical="top"/>
    </xf>
    <xf numFmtId="0" fontId="38" fillId="0" borderId="14" xfId="0" applyFont="1" applyBorder="1" applyAlignment="1">
      <alignment horizontal="center" vertical="top"/>
    </xf>
    <xf numFmtId="0" fontId="38" fillId="0" borderId="14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22" fillId="0" borderId="0" xfId="0" applyNumberFormat="1" applyFont="1" applyAlignment="1">
      <alignment vertical="top"/>
    </xf>
    <xf numFmtId="0" fontId="22" fillId="19" borderId="0" xfId="0" applyNumberFormat="1" applyFont="1" applyFill="1" applyBorder="1" applyAlignment="1">
      <alignment vertical="top"/>
    </xf>
    <xf numFmtId="1" fontId="22" fillId="19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30" fillId="0" borderId="0" xfId="0" applyNumberFormat="1" applyFont="1" applyBorder="1" applyAlignment="1">
      <alignment vertical="top"/>
    </xf>
    <xf numFmtId="0" fontId="30" fillId="0" borderId="0" xfId="0" applyNumberFormat="1" applyFont="1" applyBorder="1" applyAlignment="1">
      <alignment vertical="top" wrapText="1"/>
    </xf>
    <xf numFmtId="49" fontId="31" fillId="20" borderId="0" xfId="0" applyNumberFormat="1" applyFont="1" applyFill="1" applyBorder="1" applyAlignment="1">
      <alignment horizontal="left" vertical="top"/>
    </xf>
    <xf numFmtId="49" fontId="31" fillId="20" borderId="0" xfId="0" applyNumberFormat="1" applyFont="1" applyFill="1" applyBorder="1" applyAlignment="1">
      <alignment horizontal="left" vertical="top" wrapText="1"/>
    </xf>
    <xf numFmtId="0" fontId="31" fillId="20" borderId="0" xfId="0" applyFont="1" applyFill="1" applyBorder="1" applyAlignment="1">
      <alignment vertical="top"/>
    </xf>
    <xf numFmtId="0" fontId="31" fillId="20" borderId="0" xfId="0" applyFont="1" applyFill="1" applyBorder="1" applyAlignment="1">
      <alignment horizontal="center" vertical="top"/>
    </xf>
    <xf numFmtId="0" fontId="31" fillId="20" borderId="0" xfId="0" applyNumberFormat="1" applyFont="1" applyFill="1" applyBorder="1" applyAlignment="1">
      <alignment horizontal="center" vertical="top"/>
    </xf>
    <xf numFmtId="0" fontId="31" fillId="6" borderId="0" xfId="0" applyNumberFormat="1" applyFont="1" applyFill="1" applyBorder="1" applyAlignment="1">
      <alignment vertical="top"/>
    </xf>
    <xf numFmtId="0" fontId="31" fillId="0" borderId="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/>
    </xf>
    <xf numFmtId="0" fontId="31" fillId="0" borderId="0" xfId="0" applyNumberFormat="1" applyFont="1" applyFill="1" applyBorder="1" applyAlignment="1">
      <alignment vertical="top"/>
    </xf>
    <xf numFmtId="49" fontId="22" fillId="0" borderId="0" xfId="0" applyNumberFormat="1" applyFont="1" applyBorder="1" applyAlignment="1">
      <alignment vertical="top"/>
    </xf>
    <xf numFmtId="49" fontId="22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/>
    </xf>
    <xf numFmtId="3" fontId="22" fillId="0" borderId="0" xfId="0" applyNumberFormat="1" applyFont="1" applyBorder="1" applyAlignment="1">
      <alignment horizontal="center" vertical="top"/>
    </xf>
    <xf numFmtId="0" fontId="22" fillId="0" borderId="0" xfId="0" applyNumberFormat="1" applyFont="1" applyBorder="1" applyAlignment="1">
      <alignment vertical="top"/>
    </xf>
    <xf numFmtId="0" fontId="22" fillId="0" borderId="0" xfId="0" applyNumberFormat="1" applyFont="1" applyBorder="1" applyAlignment="1">
      <alignment horizontal="right" vertical="top"/>
    </xf>
    <xf numFmtId="49" fontId="39" fillId="0" borderId="0" xfId="0" applyNumberFormat="1" applyFont="1" applyFill="1" applyAlignment="1">
      <alignment vertical="top"/>
    </xf>
    <xf numFmtId="49" fontId="39" fillId="0" borderId="0" xfId="0" applyNumberFormat="1" applyFont="1" applyFill="1" applyAlignment="1">
      <alignment vertical="top" wrapText="1"/>
    </xf>
    <xf numFmtId="0" fontId="39" fillId="0" borderId="0" xfId="0" applyFont="1" applyFill="1" applyAlignment="1">
      <alignment vertical="top"/>
    </xf>
    <xf numFmtId="4" fontId="39" fillId="0" borderId="0" xfId="0" applyNumberFormat="1" applyFont="1" applyFill="1" applyAlignment="1">
      <alignment vertical="top"/>
    </xf>
    <xf numFmtId="4" fontId="39" fillId="0" borderId="0" xfId="0" applyNumberFormat="1" applyFont="1" applyFill="1" applyAlignment="1">
      <alignment horizontal="right" vertical="top"/>
    </xf>
    <xf numFmtId="1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38" fillId="0" borderId="14" xfId="0" applyFont="1" applyBorder="1" applyAlignment="1">
      <alignment horizontal="left" vertical="top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vertical="top"/>
    </xf>
    <xf numFmtId="0" fontId="38" fillId="0" borderId="14" xfId="0" applyFont="1" applyBorder="1" applyAlignment="1">
      <alignment horizontal="center" vertical="top"/>
    </xf>
    <xf numFmtId="0" fontId="38" fillId="0" borderId="14" xfId="0" applyNumberFormat="1" applyFont="1" applyBorder="1" applyAlignment="1">
      <alignment vertical="top"/>
    </xf>
    <xf numFmtId="0" fontId="38" fillId="19" borderId="0" xfId="0" applyNumberFormat="1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38" fillId="0" borderId="0" xfId="0" applyFont="1" applyFill="1" applyBorder="1" applyAlignment="1">
      <alignment vertical="top"/>
    </xf>
    <xf numFmtId="0" fontId="31" fillId="6" borderId="0" xfId="0" applyFont="1" applyFill="1" applyBorder="1" applyAlignment="1">
      <alignment vertical="top"/>
    </xf>
    <xf numFmtId="49" fontId="40" fillId="0" borderId="0" xfId="0" applyNumberFormat="1" applyFont="1" applyFill="1" applyAlignment="1">
      <alignment vertical="top"/>
    </xf>
    <xf numFmtId="49" fontId="40" fillId="0" borderId="0" xfId="0" applyNumberFormat="1" applyFont="1" applyFill="1" applyAlignment="1">
      <alignment vertical="top" wrapText="1"/>
    </xf>
    <xf numFmtId="0" fontId="40" fillId="0" borderId="0" xfId="0" applyFont="1" applyFill="1" applyAlignment="1">
      <alignment vertical="top"/>
    </xf>
    <xf numFmtId="4" fontId="40" fillId="0" borderId="0" xfId="0" applyNumberFormat="1" applyFont="1" applyFill="1" applyAlignment="1">
      <alignment vertical="top"/>
    </xf>
    <xf numFmtId="4" fontId="40" fillId="0" borderId="0" xfId="0" applyNumberFormat="1" applyFont="1" applyFill="1" applyAlignment="1">
      <alignment horizontal="right" vertical="top"/>
    </xf>
    <xf numFmtId="4" fontId="30" fillId="0" borderId="0" xfId="0" applyNumberFormat="1" applyFont="1" applyFill="1" applyBorder="1" applyAlignment="1">
      <alignment vertical="top"/>
    </xf>
    <xf numFmtId="49" fontId="30" fillId="0" borderId="0" xfId="0" applyNumberFormat="1" applyFont="1" applyBorder="1" applyAlignment="1">
      <alignment horizontal="left" vertical="top" wrapText="1"/>
    </xf>
    <xf numFmtId="0" fontId="30" fillId="19" borderId="0" xfId="0" applyNumberFormat="1" applyFont="1" applyFill="1" applyBorder="1" applyAlignment="1">
      <alignment vertical="top"/>
    </xf>
    <xf numFmtId="49" fontId="30" fillId="0" borderId="0" xfId="0" applyNumberFormat="1" applyFont="1" applyBorder="1" applyAlignment="1">
      <alignment horizontal="left" vertical="top"/>
    </xf>
    <xf numFmtId="0" fontId="24" fillId="0" borderId="15" xfId="0" applyFont="1" applyFill="1" applyBorder="1" applyAlignment="1">
      <alignment horizontal="left" vertical="top"/>
    </xf>
    <xf numFmtId="0" fontId="34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26" fillId="0" borderId="0" xfId="0" applyNumberFormat="1" applyFont="1" applyBorder="1" applyAlignment="1">
      <alignment vertical="top"/>
    </xf>
    <xf numFmtId="49" fontId="25" fillId="0" borderId="0" xfId="0" applyNumberFormat="1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5" fillId="0" borderId="0" xfId="0" applyNumberFormat="1" applyFont="1" applyBorder="1" applyAlignment="1">
      <alignment vertical="top"/>
    </xf>
    <xf numFmtId="0" fontId="34" fillId="0" borderId="14" xfId="0" applyFont="1" applyBorder="1" applyAlignment="1">
      <alignment horizontal="left"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0" fontId="34" fillId="0" borderId="0" xfId="0" applyNumberFormat="1" applyFont="1" applyBorder="1" applyAlignment="1">
      <alignment vertical="top"/>
    </xf>
    <xf numFmtId="0" fontId="34" fillId="19" borderId="0" xfId="0" applyNumberFormat="1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 vertical="top"/>
    </xf>
    <xf numFmtId="0" fontId="26" fillId="19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right" vertical="top"/>
    </xf>
    <xf numFmtId="4" fontId="28" fillId="0" borderId="0" xfId="0" applyNumberFormat="1" applyFont="1" applyBorder="1" applyAlignment="1">
      <alignment horizontal="center" vertical="top"/>
    </xf>
    <xf numFmtId="4" fontId="28" fillId="0" borderId="0" xfId="0" applyNumberFormat="1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8" fillId="0" borderId="0" xfId="0" applyNumberFormat="1" applyFont="1" applyBorder="1" applyAlignment="1">
      <alignment horizontal="center" vertical="top"/>
    </xf>
    <xf numFmtId="0" fontId="28" fillId="0" borderId="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41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center"/>
    </xf>
    <xf numFmtId="0" fontId="41" fillId="0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0" fontId="45" fillId="0" borderId="18" xfId="0" applyFont="1" applyFill="1" applyBorder="1" applyAlignment="1">
      <alignment vertical="top"/>
    </xf>
    <xf numFmtId="0" fontId="45" fillId="0" borderId="19" xfId="0" applyFont="1" applyBorder="1" applyAlignment="1">
      <alignment horizontal="left" vertical="top"/>
    </xf>
    <xf numFmtId="0" fontId="45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49" fontId="45" fillId="0" borderId="20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left" vertical="top"/>
    </xf>
    <xf numFmtId="0" fontId="43" fillId="0" borderId="18" xfId="0" applyNumberFormat="1" applyFont="1" applyBorder="1" applyAlignment="1">
      <alignment/>
    </xf>
    <xf numFmtId="0" fontId="45" fillId="0" borderId="22" xfId="0" applyFont="1" applyBorder="1" applyAlignment="1">
      <alignment horizontal="left" vertical="top"/>
    </xf>
    <xf numFmtId="0" fontId="43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25" fillId="0" borderId="23" xfId="41" applyNumberFormat="1" applyFont="1" applyBorder="1">
      <alignment/>
      <protection/>
    </xf>
    <xf numFmtId="0" fontId="0" fillId="0" borderId="23" xfId="0" applyNumberFormat="1" applyFont="1" applyBorder="1" applyAlignment="1">
      <alignment/>
    </xf>
    <xf numFmtId="1" fontId="38" fillId="0" borderId="23" xfId="0" applyNumberFormat="1" applyFont="1" applyBorder="1" applyAlignment="1">
      <alignment horizontal="left"/>
    </xf>
    <xf numFmtId="0" fontId="42" fillId="0" borderId="23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35" fillId="0" borderId="24" xfId="0" applyFont="1" applyBorder="1" applyAlignment="1">
      <alignment/>
    </xf>
    <xf numFmtId="0" fontId="31" fillId="0" borderId="0" xfId="0" applyFont="1" applyFill="1" applyBorder="1" applyAlignment="1">
      <alignment horizontal="right" vertical="top"/>
    </xf>
    <xf numFmtId="0" fontId="3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6" fillId="0" borderId="0" xfId="0" applyNumberFormat="1" applyFont="1" applyBorder="1" applyAlignment="1">
      <alignment horizontal="left" vertical="top"/>
    </xf>
    <xf numFmtId="0" fontId="34" fillId="0" borderId="0" xfId="0" applyNumberFormat="1" applyFont="1" applyBorder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45" fillId="0" borderId="25" xfId="0" applyFont="1" applyBorder="1" applyAlignment="1">
      <alignment horizontal="center"/>
    </xf>
    <xf numFmtId="10" fontId="45" fillId="0" borderId="25" xfId="46" applyNumberFormat="1" applyFont="1" applyFill="1" applyBorder="1" applyAlignment="1" applyProtection="1">
      <alignment horizontal="center"/>
      <protection/>
    </xf>
    <xf numFmtId="9" fontId="45" fillId="0" borderId="25" xfId="46" applyNumberFormat="1" applyFont="1" applyFill="1" applyBorder="1" applyAlignment="1" applyProtection="1">
      <alignment horizontal="center"/>
      <protection/>
    </xf>
    <xf numFmtId="0" fontId="25" fillId="0" borderId="16" xfId="0" applyFont="1" applyBorder="1" applyAlignment="1">
      <alignment/>
    </xf>
    <xf numFmtId="0" fontId="25" fillId="0" borderId="20" xfId="0" applyFont="1" applyBorder="1" applyAlignment="1">
      <alignment horizontal="center"/>
    </xf>
    <xf numFmtId="49" fontId="31" fillId="20" borderId="0" xfId="0" applyNumberFormat="1" applyFont="1" applyFill="1" applyBorder="1" applyAlignment="1">
      <alignment horizontal="left" vertical="top"/>
    </xf>
    <xf numFmtId="49" fontId="31" fillId="20" borderId="0" xfId="0" applyNumberFormat="1" applyFont="1" applyFill="1" applyBorder="1" applyAlignment="1">
      <alignment horizontal="left" vertical="top" wrapText="1"/>
    </xf>
    <xf numFmtId="0" fontId="31" fillId="20" borderId="0" xfId="0" applyFont="1" applyFill="1" applyBorder="1" applyAlignment="1">
      <alignment vertical="top"/>
    </xf>
    <xf numFmtId="0" fontId="31" fillId="20" borderId="0" xfId="0" applyFont="1" applyFill="1" applyBorder="1" applyAlignment="1">
      <alignment horizontal="center" vertical="top"/>
    </xf>
    <xf numFmtId="0" fontId="31" fillId="20" borderId="0" xfId="0" applyNumberFormat="1" applyFont="1" applyFill="1" applyBorder="1" applyAlignment="1">
      <alignment horizontal="center" vertical="top"/>
    </xf>
    <xf numFmtId="0" fontId="31" fillId="6" borderId="0" xfId="0" applyNumberFormat="1" applyFont="1" applyFill="1" applyBorder="1" applyAlignment="1">
      <alignment vertical="top"/>
    </xf>
    <xf numFmtId="0" fontId="31" fillId="6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31" fillId="0" borderId="0" xfId="0" applyNumberFormat="1" applyFont="1" applyFill="1" applyBorder="1" applyAlignment="1">
      <alignment horizontal="center" vertical="top"/>
    </xf>
    <xf numFmtId="0" fontId="50" fillId="0" borderId="26" xfId="0" applyFont="1" applyBorder="1" applyAlignment="1">
      <alignment horizontal="left" vertical="top"/>
    </xf>
    <xf numFmtId="1" fontId="51" fillId="0" borderId="22" xfId="0" applyNumberFormat="1" applyFont="1" applyBorder="1" applyAlignment="1">
      <alignment/>
    </xf>
    <xf numFmtId="0" fontId="51" fillId="0" borderId="22" xfId="0" applyNumberFormat="1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 locked="0"/>
    </xf>
    <xf numFmtId="1" fontId="24" fillId="0" borderId="27" xfId="0" applyNumberFormat="1" applyFont="1" applyBorder="1" applyAlignment="1" applyProtection="1">
      <alignment horizontal="left"/>
      <protection locked="0"/>
    </xf>
    <xf numFmtId="1" fontId="38" fillId="0" borderId="28" xfId="0" applyNumberFormat="1" applyFont="1" applyBorder="1" applyAlignment="1">
      <alignment horizontal="left"/>
    </xf>
    <xf numFmtId="0" fontId="38" fillId="0" borderId="25" xfId="0" applyNumberFormat="1" applyFont="1" applyBorder="1" applyAlignment="1">
      <alignment horizontal="left"/>
    </xf>
    <xf numFmtId="1" fontId="46" fillId="0" borderId="0" xfId="0" applyNumberFormat="1" applyFont="1" applyFill="1" applyBorder="1" applyAlignment="1">
      <alignment horizontal="center" vertical="top"/>
    </xf>
    <xf numFmtId="1" fontId="44" fillId="19" borderId="0" xfId="0" applyNumberFormat="1" applyFont="1" applyFill="1" applyBorder="1" applyAlignment="1">
      <alignment horizontal="center" vertical="top"/>
    </xf>
    <xf numFmtId="1" fontId="22" fillId="6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top"/>
    </xf>
    <xf numFmtId="9" fontId="47" fillId="19" borderId="0" xfId="46" applyFont="1" applyFill="1" applyBorder="1" applyAlignment="1">
      <alignment horizontal="center" vertical="top"/>
    </xf>
    <xf numFmtId="0" fontId="23" fillId="19" borderId="0" xfId="0" applyNumberFormat="1" applyFont="1" applyFill="1" applyBorder="1" applyAlignment="1">
      <alignment vertical="top"/>
    </xf>
    <xf numFmtId="9" fontId="47" fillId="6" borderId="0" xfId="46" applyFont="1" applyFill="1" applyBorder="1" applyAlignment="1">
      <alignment horizontal="center" vertical="top"/>
    </xf>
    <xf numFmtId="0" fontId="23" fillId="19" borderId="0" xfId="0" applyNumberFormat="1" applyFont="1" applyFill="1" applyBorder="1" applyAlignment="1">
      <alignment vertical="top"/>
    </xf>
    <xf numFmtId="4" fontId="47" fillId="19" borderId="29" xfId="0" applyNumberFormat="1" applyFont="1" applyFill="1" applyBorder="1" applyAlignment="1">
      <alignment vertical="top"/>
    </xf>
    <xf numFmtId="9" fontId="47" fillId="19" borderId="29" xfId="46" applyFont="1" applyFill="1" applyBorder="1" applyAlignment="1">
      <alignment horizontal="center" vertical="top"/>
    </xf>
    <xf numFmtId="9" fontId="47" fillId="0" borderId="0" xfId="46" applyFont="1" applyBorder="1" applyAlignment="1">
      <alignment horizontal="center" vertical="top"/>
    </xf>
    <xf numFmtId="4" fontId="47" fillId="19" borderId="0" xfId="0" applyNumberFormat="1" applyFont="1" applyFill="1" applyBorder="1" applyAlignment="1">
      <alignment vertical="top"/>
    </xf>
    <xf numFmtId="9" fontId="47" fillId="0" borderId="0" xfId="46" applyFont="1" applyFill="1" applyBorder="1" applyAlignment="1">
      <alignment horizontal="center" vertical="top"/>
    </xf>
    <xf numFmtId="0" fontId="28" fillId="19" borderId="0" xfId="0" applyNumberFormat="1" applyFont="1" applyFill="1" applyBorder="1" applyAlignment="1">
      <alignment vertical="top"/>
    </xf>
    <xf numFmtId="0" fontId="31" fillId="19" borderId="0" xfId="0" applyNumberFormat="1" applyFont="1" applyFill="1" applyBorder="1" applyAlignment="1">
      <alignment vertical="top"/>
    </xf>
    <xf numFmtId="1" fontId="44" fillId="19" borderId="0" xfId="0" applyNumberFormat="1" applyFont="1" applyFill="1" applyBorder="1" applyAlignment="1">
      <alignment horizontal="center" vertical="top"/>
    </xf>
    <xf numFmtId="1" fontId="22" fillId="19" borderId="0" xfId="0" applyNumberFormat="1" applyFont="1" applyFill="1" applyBorder="1" applyAlignment="1">
      <alignment horizontal="center" vertical="top"/>
    </xf>
    <xf numFmtId="1" fontId="39" fillId="19" borderId="29" xfId="0" applyNumberFormat="1" applyFont="1" applyFill="1" applyBorder="1" applyAlignment="1">
      <alignment horizontal="center" vertical="top"/>
    </xf>
    <xf numFmtId="1" fontId="39" fillId="19" borderId="0" xfId="0" applyNumberFormat="1" applyFont="1" applyFill="1" applyBorder="1" applyAlignment="1">
      <alignment horizontal="center" vertical="top"/>
    </xf>
    <xf numFmtId="1" fontId="30" fillId="19" borderId="0" xfId="0" applyNumberFormat="1" applyFont="1" applyFill="1" applyBorder="1" applyAlignment="1">
      <alignment horizontal="center" vertical="top"/>
    </xf>
    <xf numFmtId="0" fontId="34" fillId="0" borderId="16" xfId="0" applyFont="1" applyBorder="1" applyAlignment="1" applyProtection="1">
      <alignment horizontal="left"/>
      <protection locked="0"/>
    </xf>
    <xf numFmtId="0" fontId="24" fillId="0" borderId="23" xfId="0" applyNumberFormat="1" applyFont="1" applyBorder="1" applyAlignment="1" applyProtection="1">
      <alignment horizontal="left"/>
      <protection locked="0"/>
    </xf>
    <xf numFmtId="49" fontId="48" fillId="0" borderId="0" xfId="0" applyNumberFormat="1" applyFont="1" applyFill="1" applyAlignment="1">
      <alignment vertical="top" wrapText="1"/>
    </xf>
    <xf numFmtId="0" fontId="50" fillId="0" borderId="25" xfId="0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right" vertical="top"/>
    </xf>
    <xf numFmtId="1" fontId="27" fillId="0" borderId="0" xfId="0" applyNumberFormat="1" applyFont="1" applyFill="1" applyBorder="1" applyAlignment="1">
      <alignment horizontal="center" vertical="top"/>
    </xf>
    <xf numFmtId="3" fontId="27" fillId="0" borderId="0" xfId="0" applyNumberFormat="1" applyFont="1" applyFill="1" applyBorder="1" applyAlignment="1">
      <alignment horizontal="center" vertical="top"/>
    </xf>
    <xf numFmtId="4" fontId="30" fillId="0" borderId="0" xfId="0" applyNumberFormat="1" applyFont="1" applyFill="1" applyBorder="1" applyAlignment="1">
      <alignment horizontal="center" vertical="top"/>
    </xf>
    <xf numFmtId="4" fontId="47" fillId="0" borderId="29" xfId="0" applyNumberFormat="1" applyFont="1" applyFill="1" applyBorder="1" applyAlignment="1">
      <alignment vertical="top"/>
    </xf>
    <xf numFmtId="9" fontId="47" fillId="0" borderId="29" xfId="46" applyFont="1" applyFill="1" applyBorder="1" applyAlignment="1">
      <alignment horizontal="center" vertical="top"/>
    </xf>
    <xf numFmtId="1" fontId="39" fillId="0" borderId="29" xfId="0" applyNumberFormat="1" applyFont="1" applyFill="1" applyBorder="1" applyAlignment="1">
      <alignment horizontal="center" vertical="top"/>
    </xf>
    <xf numFmtId="4" fontId="47" fillId="0" borderId="0" xfId="0" applyNumberFormat="1" applyFont="1" applyFill="1" applyBorder="1" applyAlignment="1">
      <alignment vertical="top"/>
    </xf>
    <xf numFmtId="0" fontId="45" fillId="0" borderId="25" xfId="0" applyFont="1" applyBorder="1" applyAlignment="1" applyProtection="1">
      <alignment horizontal="left" wrapText="1"/>
      <protection locked="0"/>
    </xf>
    <xf numFmtId="49" fontId="48" fillId="0" borderId="0" xfId="0" applyNumberFormat="1" applyFont="1" applyFill="1" applyAlignment="1">
      <alignment horizontal="right" vertical="top" wrapText="1"/>
    </xf>
    <xf numFmtId="49" fontId="45" fillId="0" borderId="25" xfId="0" applyNumberFormat="1" applyFont="1" applyBorder="1" applyAlignment="1">
      <alignment horizontal="center"/>
    </xf>
    <xf numFmtId="49" fontId="34" fillId="0" borderId="14" xfId="0" applyNumberFormat="1" applyFont="1" applyFill="1" applyBorder="1" applyAlignment="1">
      <alignment horizontal="right" vertical="top"/>
    </xf>
    <xf numFmtId="49" fontId="34" fillId="0" borderId="14" xfId="0" applyNumberFormat="1" applyFont="1" applyFill="1" applyBorder="1" applyAlignment="1">
      <alignment vertical="top"/>
    </xf>
    <xf numFmtId="0" fontId="34" fillId="0" borderId="14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/>
    </xf>
    <xf numFmtId="3" fontId="25" fillId="0" borderId="14" xfId="0" applyNumberFormat="1" applyFont="1" applyFill="1" applyBorder="1" applyAlignment="1">
      <alignment horizontal="center" vertical="top"/>
    </xf>
    <xf numFmtId="0" fontId="25" fillId="0" borderId="14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5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 quotePrefix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 wrapText="1"/>
    </xf>
    <xf numFmtId="49" fontId="26" fillId="0" borderId="0" xfId="0" applyNumberFormat="1" applyFont="1" applyFill="1" applyBorder="1" applyAlignment="1">
      <alignment horizontal="left" vertical="top"/>
    </xf>
    <xf numFmtId="0" fontId="24" fillId="0" borderId="0" xfId="0" applyFont="1" applyBorder="1" applyAlignment="1">
      <alignment vertical="top" wrapText="1"/>
    </xf>
    <xf numFmtId="49" fontId="34" fillId="0" borderId="0" xfId="0" applyNumberFormat="1" applyFont="1" applyFill="1" applyBorder="1" applyAlignment="1">
      <alignment horizontal="right" vertical="top"/>
    </xf>
    <xf numFmtId="49" fontId="34" fillId="0" borderId="0" xfId="0" applyNumberFormat="1" applyFont="1" applyFill="1" applyBorder="1" applyAlignment="1">
      <alignment vertical="top"/>
    </xf>
    <xf numFmtId="0" fontId="34" fillId="0" borderId="0" xfId="0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Alignment="1" quotePrefix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23" fillId="0" borderId="0" xfId="0" applyNumberFormat="1" applyFont="1" applyFill="1" applyBorder="1" applyAlignment="1">
      <alignment vertical="top"/>
    </xf>
    <xf numFmtId="0" fontId="23" fillId="0" borderId="0" xfId="0" applyNumberFormat="1" applyFont="1" applyFill="1" applyBorder="1" applyAlignment="1">
      <alignment vertical="top"/>
    </xf>
    <xf numFmtId="4" fontId="47" fillId="21" borderId="29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49" fontId="34" fillId="0" borderId="14" xfId="0" applyNumberFormat="1" applyFont="1" applyBorder="1" applyAlignment="1">
      <alignment horizontal="right" vertical="top"/>
    </xf>
    <xf numFmtId="49" fontId="34" fillId="0" borderId="14" xfId="0" applyNumberFormat="1" applyFont="1" applyBorder="1" applyAlignment="1">
      <alignment vertical="top"/>
    </xf>
    <xf numFmtId="0" fontId="25" fillId="0" borderId="14" xfId="0" applyFont="1" applyBorder="1" applyAlignment="1">
      <alignment vertical="top"/>
    </xf>
    <xf numFmtId="3" fontId="25" fillId="0" borderId="14" xfId="0" applyNumberFormat="1" applyFont="1" applyBorder="1" applyAlignment="1">
      <alignment horizontal="center" vertical="top"/>
    </xf>
    <xf numFmtId="0" fontId="25" fillId="0" borderId="14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 vertical="top"/>
    </xf>
    <xf numFmtId="0" fontId="26" fillId="0" borderId="0" xfId="0" applyNumberFormat="1" applyFont="1" applyBorder="1" applyAlignment="1">
      <alignment horizontal="left" vertical="top" wrapText="1"/>
    </xf>
    <xf numFmtId="4" fontId="0" fillId="19" borderId="29" xfId="0" applyNumberFormat="1" applyFont="1" applyFill="1" applyBorder="1" applyAlignment="1">
      <alignment vertical="top"/>
    </xf>
    <xf numFmtId="1" fontId="0" fillId="19" borderId="29" xfId="0" applyNumberFormat="1" applyFill="1" applyBorder="1" applyAlignment="1">
      <alignment horizontal="center" vertical="top"/>
    </xf>
    <xf numFmtId="1" fontId="0" fillId="19" borderId="29" xfId="0" applyNumberFormat="1" applyFill="1" applyBorder="1" applyAlignment="1">
      <alignment horizontal="left" vertical="top"/>
    </xf>
    <xf numFmtId="0" fontId="26" fillId="0" borderId="0" xfId="40" applyNumberFormat="1" applyFont="1" applyFill="1" applyBorder="1" applyAlignment="1">
      <alignment horizontal="left" vertical="top" wrapText="1"/>
      <protection/>
    </xf>
    <xf numFmtId="0" fontId="26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horizontal="left" vertical="top" wrapText="1"/>
    </xf>
    <xf numFmtId="0" fontId="53" fillId="0" borderId="24" xfId="0" applyFont="1" applyBorder="1" applyAlignment="1">
      <alignment/>
    </xf>
    <xf numFmtId="49" fontId="48" fillId="0" borderId="0" xfId="0" applyNumberFormat="1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24" fillId="0" borderId="0" xfId="0" applyNumberFormat="1" applyFont="1" applyBorder="1" applyAlignment="1" applyProtection="1">
      <alignment vertical="top"/>
      <protection locked="0"/>
    </xf>
    <xf numFmtId="0" fontId="24" fillId="0" borderId="0" xfId="0" applyNumberFormat="1" applyFont="1" applyBorder="1" applyAlignment="1" applyProtection="1">
      <alignment vertical="top"/>
      <protection locked="0"/>
    </xf>
    <xf numFmtId="0" fontId="25" fillId="0" borderId="0" xfId="0" applyNumberFormat="1" applyFont="1" applyBorder="1" applyAlignment="1" applyProtection="1">
      <alignment vertical="top"/>
      <protection locked="0"/>
    </xf>
    <xf numFmtId="0" fontId="26" fillId="0" borderId="0" xfId="0" applyNumberFormat="1" applyFont="1" applyBorder="1" applyAlignment="1" applyProtection="1">
      <alignment vertical="top"/>
      <protection locked="0"/>
    </xf>
    <xf numFmtId="0" fontId="23" fillId="2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14" xfId="0" applyNumberFormat="1" applyFont="1" applyFill="1" applyBorder="1" applyAlignment="1" applyProtection="1">
      <alignment vertical="top"/>
      <protection locked="0"/>
    </xf>
    <xf numFmtId="0" fontId="25" fillId="0" borderId="0" xfId="0" applyNumberFormat="1" applyFont="1" applyFill="1" applyBorder="1" applyAlignment="1" applyProtection="1">
      <alignment vertical="top"/>
      <protection locked="0"/>
    </xf>
    <xf numFmtId="4" fontId="30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NumberFormat="1" applyFont="1" applyFill="1" applyBorder="1" applyAlignment="1" applyProtection="1">
      <alignment vertical="top"/>
      <protection locked="0"/>
    </xf>
    <xf numFmtId="4" fontId="30" fillId="0" borderId="0" xfId="0" applyNumberFormat="1" applyFont="1" applyBorder="1" applyAlignment="1" applyProtection="1">
      <alignment horizontal="center" vertical="top"/>
      <protection locked="0"/>
    </xf>
    <xf numFmtId="3" fontId="27" fillId="0" borderId="0" xfId="0" applyNumberFormat="1" applyFont="1" applyFill="1" applyBorder="1" applyAlignment="1" applyProtection="1">
      <alignment horizontal="center" vertical="top"/>
      <protection locked="0"/>
    </xf>
    <xf numFmtId="0" fontId="31" fillId="0" borderId="14" xfId="0" applyFont="1" applyBorder="1" applyAlignment="1" applyProtection="1">
      <alignment vertical="top"/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38" fillId="0" borderId="14" xfId="0" applyNumberFormat="1" applyFont="1" applyBorder="1" applyAlignment="1" applyProtection="1">
      <alignment vertical="top"/>
      <protection locked="0"/>
    </xf>
    <xf numFmtId="0" fontId="22" fillId="0" borderId="0" xfId="0" applyNumberFormat="1" applyFont="1" applyAlignment="1" applyProtection="1">
      <alignment vertical="top"/>
      <protection locked="0"/>
    </xf>
    <xf numFmtId="0" fontId="30" fillId="0" borderId="0" xfId="0" applyNumberFormat="1" applyFont="1" applyBorder="1" applyAlignment="1" applyProtection="1">
      <alignment vertical="top"/>
      <protection locked="0"/>
    </xf>
    <xf numFmtId="0" fontId="31" fillId="20" borderId="0" xfId="0" applyNumberFormat="1" applyFont="1" applyFill="1" applyBorder="1" applyAlignment="1" applyProtection="1">
      <alignment horizontal="center" vertical="top"/>
      <protection locked="0"/>
    </xf>
    <xf numFmtId="0" fontId="31" fillId="0" borderId="0" xfId="0" applyNumberFormat="1" applyFont="1" applyFill="1" applyBorder="1" applyAlignment="1" applyProtection="1">
      <alignment horizontal="center" vertical="top"/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22" fillId="0" borderId="0" xfId="0" applyNumberFormat="1" applyFont="1" applyBorder="1" applyAlignment="1" applyProtection="1">
      <alignment vertical="top"/>
      <protection locked="0"/>
    </xf>
    <xf numFmtId="0" fontId="31" fillId="0" borderId="12" xfId="0" applyFont="1" applyBorder="1" applyAlignment="1" applyProtection="1">
      <alignment vertical="top"/>
      <protection locked="0"/>
    </xf>
    <xf numFmtId="4" fontId="39" fillId="0" borderId="0" xfId="0" applyNumberFormat="1" applyFont="1" applyFill="1" applyAlignment="1" applyProtection="1">
      <alignment vertical="top"/>
      <protection locked="0"/>
    </xf>
    <xf numFmtId="0" fontId="25" fillId="0" borderId="14" xfId="0" applyNumberFormat="1" applyFont="1" applyBorder="1" applyAlignment="1" applyProtection="1">
      <alignment vertical="top"/>
      <protection locked="0"/>
    </xf>
    <xf numFmtId="0" fontId="26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14" fillId="0" borderId="10" xfId="0" applyFont="1" applyBorder="1" applyAlignment="1" applyProtection="1">
      <alignment horizontal="center" vertical="top" wrapText="1"/>
      <protection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100527_popis_4.2_brez skritih" xfId="40"/>
    <cellStyle name="Navadno_B1_krovska" xfId="41"/>
    <cellStyle name="Nevtralno" xfId="42"/>
    <cellStyle name="Normal 3" xfId="43"/>
    <cellStyle name="Normal_N36023 (2)" xfId="44"/>
    <cellStyle name="Normal_PL_SD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rojniki\PLIN\JPE%20LJUBLJANA\plin_JPE_RV%2033_8089\00_04_05_09_PZI_8089\05_01_Strojne_instalacije_in_strojna_oprema\PZI_RV33_POP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ktro\ODPRTE%20NALOGE\VISOKE%20GRADNJE\TRGOVINE\12033%20LIDL%20Ro&#382;na%20Dolina\PGD\POPIS%20PZI\MAPA%204.1%20(12071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haK\Local%20Settings\Temporary%20Internet%20Files\Content.Outlook\Z61CFSP0\12053-2-2-3_1_PGD_Klari&#269;i%20-%20Sela_popis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ktro\ODPRTE%20NALOGE\NIZKE%20GRADNJE\11700_vodovodi_Kras\4_11819_Vodovod%20Hrpelje%20kozina\PZI\41_42_VH%20Artvi&#382;e\mapa_41\Tehni&#269;no_popis\popis%20_4_1_Artvi&#382;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ktro\ODPRTE%20NALOGE\NIZKE%20GRADNJE\11700_vodovodi_Kras\5_12053_Prenosni%20vodovodi\PZI-SE&#381;ANA\1A.%20Faza\1a-2-6_VH%20Rodik\mapa_41\tehni&#269;no%20-%20popis\popis%20%204.1_Rod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>
        <row r="12">
          <cell r="B12">
            <v>240</v>
          </cell>
        </row>
        <row r="14">
          <cell r="B1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REKAPITULACIJA"/>
      <sheetName val="UVOD V PREDRAČUN"/>
      <sheetName val="NN priključek"/>
      <sheetName val="REKAPITULACIJA VSEH DEL"/>
      <sheetName val="HPR_SD_stara verzija"/>
    </sheetNames>
    <sheetDataSet>
      <sheetData sheetId="0">
        <row r="36">
          <cell r="B3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REKAPITULACIJA NAČRTA"/>
      <sheetName val="UVOD"/>
      <sheetName val="Klariči - Sela na Krasu"/>
      <sheetName val="REKAPITULACIJA PROJEKTA"/>
      <sheetName val="HPR_SD_stara verzija"/>
    </sheetNames>
    <sheetDataSet>
      <sheetData sheetId="0">
        <row r="36">
          <cell r="B3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REKAPITULACIJA"/>
      <sheetName val="UVOD V PREDRAČUN"/>
      <sheetName val="1. Gradbena dela NN in CR"/>
      <sheetName val="2.Elektromontažna dela"/>
      <sheetName val="3.Ostalo"/>
      <sheetName val="REKAPITULACIJA VSEH DEL"/>
      <sheetName val="HPR_SD_stara verzija"/>
    </sheetNames>
    <sheetDataSet>
      <sheetData sheetId="0">
        <row r="36">
          <cell r="B3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REKAPITULACIJA"/>
      <sheetName val="UVOD V PREDRAČUN"/>
      <sheetName val="1. Gradbena dela EE"/>
      <sheetName val="2.Elektromontažna dela"/>
      <sheetName val="3.Ostalo"/>
      <sheetName val="REKAPITULACIJA VSEH DEL"/>
      <sheetName val="HPR_SD_stara verzija"/>
    </sheetNames>
    <sheetDataSet>
      <sheetData sheetId="0">
        <row r="30">
          <cell r="B30" t="str">
            <v>ELEKTRIČNE INŠTALACIJE</v>
          </cell>
        </row>
        <row r="32">
          <cell r="B32" t="str">
            <v>4/1</v>
          </cell>
        </row>
        <row r="34">
          <cell r="B34" t="str">
            <v>OSKRBA S PITNO VODO OBALE IN KRASA - TRANSPORTNI VODOVODI 1A. faza</v>
          </cell>
        </row>
        <row r="36">
          <cell r="B36">
            <v>1</v>
          </cell>
        </row>
        <row r="38">
          <cell r="B38">
            <v>1</v>
          </cell>
        </row>
        <row r="40">
          <cell r="B40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U45"/>
  <sheetViews>
    <sheetView view="pageBreakPreview" zoomScale="85" zoomScaleSheetLayoutView="85" workbookViewId="0" topLeftCell="A12">
      <selection activeCell="B62" sqref="B62"/>
    </sheetView>
  </sheetViews>
  <sheetFormatPr defaultColWidth="20.75390625" defaultRowHeight="12.75"/>
  <cols>
    <col min="1" max="1" width="42.00390625" style="140" customWidth="1"/>
    <col min="2" max="2" width="47.125" style="139" customWidth="1"/>
    <col min="3" max="3" width="10.75390625" style="140" customWidth="1"/>
    <col min="4" max="4" width="9.125" style="142" customWidth="1"/>
    <col min="5" max="5" width="66.75390625" style="140" customWidth="1"/>
    <col min="6" max="6" width="2.75390625" style="141" customWidth="1"/>
    <col min="7" max="7" width="9.125" style="142" customWidth="1"/>
    <col min="8" max="8" width="36.75390625" style="140" customWidth="1"/>
    <col min="9" max="9" width="2.75390625" style="141" customWidth="1"/>
    <col min="10" max="10" width="9.125" style="142" customWidth="1"/>
    <col min="11" max="11" width="41.375" style="140" customWidth="1"/>
    <col min="12" max="12" width="40.125" style="142" bestFit="1" customWidth="1"/>
    <col min="13" max="13" width="18.25390625" style="140" customWidth="1"/>
    <col min="14" max="14" width="20.625" style="140" customWidth="1"/>
    <col min="15" max="16384" width="20.75390625" style="140" customWidth="1"/>
  </cols>
  <sheetData>
    <row r="1" spans="1:18" s="124" customFormat="1" ht="14.25" customHeight="1">
      <c r="A1" s="94"/>
      <c r="B1" s="94"/>
      <c r="C1" s="94"/>
      <c r="D1" s="94"/>
      <c r="F1" s="113"/>
      <c r="I1" s="113"/>
      <c r="L1" s="92"/>
      <c r="M1" s="77"/>
      <c r="N1" s="80"/>
      <c r="Q1" s="137"/>
      <c r="R1" s="138"/>
    </row>
    <row r="2" spans="1:13" s="125" customFormat="1" ht="24" thickBot="1">
      <c r="A2" s="404" t="str">
        <f>IF(OSNOVA!$B$42=1,("4/1.4.6.2 POPIS MATERIALA IN DEL S PREDRAČUNOM"),("4/1.4.6.2 POPIS MATERIALA IN DEL"))</f>
        <v>4/1.4.6.2 POPIS MATERIALA IN DEL S PREDRAČUNOM</v>
      </c>
      <c r="B2" s="300"/>
      <c r="C2" s="108"/>
      <c r="F2" s="110"/>
      <c r="I2" s="110"/>
      <c r="L2" s="91"/>
      <c r="M2" s="90"/>
    </row>
    <row r="3" spans="1:17" s="124" customFormat="1" ht="14.25" customHeight="1">
      <c r="A3" s="303"/>
      <c r="B3" s="148"/>
      <c r="C3" s="77"/>
      <c r="F3" s="113"/>
      <c r="I3" s="113"/>
      <c r="L3" s="92"/>
      <c r="M3" s="86"/>
      <c r="N3" s="80"/>
      <c r="O3" s="126"/>
      <c r="Q3" s="126"/>
    </row>
    <row r="4" spans="1:14" s="124" customFormat="1" ht="12.75" customHeight="1">
      <c r="A4" s="304" t="str">
        <f>+E31</f>
        <v>Osnovni podatki o projektni dokumentaciji:</v>
      </c>
      <c r="B4" s="305"/>
      <c r="C4" s="94"/>
      <c r="F4" s="94"/>
      <c r="I4" s="94"/>
      <c r="L4" s="92"/>
      <c r="M4" s="86"/>
      <c r="N4" s="79"/>
    </row>
    <row r="5" spans="1:21" s="122" customFormat="1" ht="15.75">
      <c r="A5" s="175"/>
      <c r="B5" s="176"/>
      <c r="C5" s="95"/>
      <c r="F5" s="97"/>
      <c r="I5" s="97"/>
      <c r="L5" s="98"/>
      <c r="M5" s="177"/>
      <c r="R5" s="124"/>
      <c r="T5" s="123"/>
      <c r="U5" s="123"/>
    </row>
    <row r="6" spans="1:12" ht="15.75">
      <c r="A6" s="306"/>
      <c r="B6" s="307"/>
      <c r="C6" s="145"/>
      <c r="F6" s="146"/>
      <c r="I6" s="146"/>
      <c r="L6" s="147"/>
    </row>
    <row r="7" spans="1:12" ht="52.5" customHeight="1">
      <c r="A7" s="306" t="s">
        <v>105</v>
      </c>
      <c r="B7" s="302" t="s">
        <v>178</v>
      </c>
      <c r="C7" s="145"/>
      <c r="F7" s="146"/>
      <c r="I7" s="146"/>
      <c r="L7" s="147"/>
    </row>
    <row r="8" spans="1:12" ht="15.75">
      <c r="A8" s="306"/>
      <c r="B8" s="302"/>
      <c r="C8" s="145"/>
      <c r="F8" s="146"/>
      <c r="I8" s="146"/>
      <c r="L8" s="147"/>
    </row>
    <row r="9" spans="1:12" ht="15.75">
      <c r="A9" s="306"/>
      <c r="B9" s="302"/>
      <c r="C9" s="145"/>
      <c r="F9" s="146"/>
      <c r="I9" s="146"/>
      <c r="L9" s="147"/>
    </row>
    <row r="10" spans="1:12" ht="47.25">
      <c r="A10" s="306" t="s">
        <v>103</v>
      </c>
      <c r="B10" s="302" t="s">
        <v>180</v>
      </c>
      <c r="C10" s="145"/>
      <c r="F10" s="146"/>
      <c r="I10" s="146"/>
      <c r="L10" s="147"/>
    </row>
    <row r="11" spans="1:12" ht="15.75">
      <c r="A11" s="306"/>
      <c r="B11" s="302"/>
      <c r="C11" s="145"/>
      <c r="F11" s="146"/>
      <c r="I11" s="146"/>
      <c r="L11" s="147"/>
    </row>
    <row r="12" spans="1:12" ht="15.75">
      <c r="A12" s="306"/>
      <c r="B12" s="302"/>
      <c r="C12" s="145"/>
      <c r="F12" s="146"/>
      <c r="I12" s="146"/>
      <c r="L12" s="147"/>
    </row>
    <row r="13" spans="1:12" ht="15.75">
      <c r="A13" s="306" t="s">
        <v>104</v>
      </c>
      <c r="B13" s="302" t="s">
        <v>144</v>
      </c>
      <c r="C13" s="145"/>
      <c r="F13" s="146"/>
      <c r="I13" s="146"/>
      <c r="L13" s="147"/>
    </row>
    <row r="14" spans="1:12" ht="15.75">
      <c r="A14" s="306"/>
      <c r="B14" s="302"/>
      <c r="C14" s="145"/>
      <c r="F14" s="146"/>
      <c r="I14" s="146"/>
      <c r="L14" s="147"/>
    </row>
    <row r="15" spans="1:2" ht="15.75">
      <c r="A15" s="306"/>
      <c r="B15" s="302"/>
    </row>
    <row r="16" spans="1:2" ht="31.5">
      <c r="A16" s="306" t="s">
        <v>115</v>
      </c>
      <c r="B16" s="302" t="str">
        <f>+OBJEKT</f>
        <v>SORTIRNICA KOMUNALNIH ODPADKOV ILIRSKA BISTRICA</v>
      </c>
    </row>
    <row r="17" spans="1:2" ht="15.75">
      <c r="A17" s="306"/>
      <c r="B17" s="302"/>
    </row>
    <row r="18" spans="1:2" ht="15.75">
      <c r="A18" s="306"/>
      <c r="B18" s="302"/>
    </row>
    <row r="19" spans="1:2" ht="15.75">
      <c r="A19" s="306" t="s">
        <v>124</v>
      </c>
      <c r="B19" s="302">
        <v>12314</v>
      </c>
    </row>
    <row r="20" spans="1:2" ht="15.75">
      <c r="A20" s="306"/>
      <c r="B20" s="302"/>
    </row>
    <row r="21" spans="1:2" ht="15.75">
      <c r="A21" s="306"/>
      <c r="B21" s="302"/>
    </row>
    <row r="22" spans="1:2" ht="15.75">
      <c r="A22" s="306" t="s">
        <v>106</v>
      </c>
      <c r="B22" s="302" t="s">
        <v>181</v>
      </c>
    </row>
    <row r="23" spans="1:2" ht="15.75">
      <c r="A23" s="306"/>
      <c r="B23" s="302"/>
    </row>
    <row r="24" spans="1:2" ht="15.75">
      <c r="A24" s="306"/>
      <c r="B24" s="302"/>
    </row>
    <row r="25" spans="1:2" ht="15.75">
      <c r="A25" s="306" t="s">
        <v>107</v>
      </c>
      <c r="B25" s="302" t="s">
        <v>182</v>
      </c>
    </row>
    <row r="26" spans="1:2" ht="15.75">
      <c r="A26" s="306"/>
      <c r="B26" s="302"/>
    </row>
    <row r="28" ht="13.5" hidden="1" thickBot="1"/>
    <row r="29" spans="1:14" ht="18.75" hidden="1" thickBot="1">
      <c r="A29" s="252"/>
      <c r="B29" s="284"/>
      <c r="D29" s="325" t="s">
        <v>127</v>
      </c>
      <c r="E29" s="291"/>
      <c r="F29" s="278"/>
      <c r="G29" s="326" t="s">
        <v>127</v>
      </c>
      <c r="H29" s="293"/>
      <c r="I29" s="278"/>
      <c r="J29" s="326" t="s">
        <v>127</v>
      </c>
      <c r="K29" s="293"/>
      <c r="L29" s="278"/>
      <c r="M29" s="278"/>
      <c r="N29" s="279"/>
    </row>
    <row r="30" spans="1:14" ht="19.5" hidden="1" thickBot="1">
      <c r="A30" s="253" t="s">
        <v>116</v>
      </c>
      <c r="B30" s="308" t="s">
        <v>133</v>
      </c>
      <c r="D30" s="327" t="str">
        <f>+OZN</f>
        <v>4/1</v>
      </c>
      <c r="E30" s="328" t="str">
        <f>+DEL</f>
        <v>ELEKTRIČNE INŠTALACIJE</v>
      </c>
      <c r="F30" s="281"/>
      <c r="G30" s="297" t="s">
        <v>122</v>
      </c>
      <c r="H30" s="350" t="s">
        <v>112</v>
      </c>
      <c r="I30" s="281"/>
      <c r="J30" s="297" t="s">
        <v>123</v>
      </c>
      <c r="K30" s="350" t="s">
        <v>113</v>
      </c>
      <c r="L30" s="280"/>
      <c r="M30" s="281"/>
      <c r="N30" s="282"/>
    </row>
    <row r="31" spans="1:14" ht="18.75" hidden="1" thickBot="1">
      <c r="A31" s="254"/>
      <c r="B31" s="287"/>
      <c r="D31" s="292"/>
      <c r="E31" s="299" t="s">
        <v>108</v>
      </c>
      <c r="F31" s="278"/>
      <c r="G31" s="298"/>
      <c r="H31" s="298"/>
      <c r="I31" s="278"/>
      <c r="J31" s="298"/>
      <c r="K31" s="298"/>
      <c r="L31" s="278"/>
      <c r="M31" s="278"/>
      <c r="N31" s="279"/>
    </row>
    <row r="32" spans="1:14" ht="18.75" hidden="1" thickBot="1">
      <c r="A32" s="253" t="s">
        <v>120</v>
      </c>
      <c r="B32" s="363" t="s">
        <v>145</v>
      </c>
      <c r="D32" s="292"/>
      <c r="E32" s="299" t="s">
        <v>121</v>
      </c>
      <c r="F32" s="278"/>
      <c r="G32" s="298"/>
      <c r="H32" s="298"/>
      <c r="I32" s="278"/>
      <c r="J32" s="298"/>
      <c r="K32" s="298"/>
      <c r="L32" s="278"/>
      <c r="M32" s="278"/>
      <c r="N32" s="279"/>
    </row>
    <row r="33" spans="1:14" ht="18.75" hidden="1" thickBot="1">
      <c r="A33" s="253"/>
      <c r="B33" s="288"/>
      <c r="C33" s="143"/>
      <c r="D33" s="290"/>
      <c r="E33" s="285" t="s">
        <v>117</v>
      </c>
      <c r="G33" s="298"/>
      <c r="H33" s="298"/>
      <c r="J33" s="298"/>
      <c r="K33" s="298"/>
      <c r="L33" s="278"/>
      <c r="M33" s="278"/>
      <c r="N33" s="279"/>
    </row>
    <row r="34" spans="1:14" ht="36.75" hidden="1" thickBot="1">
      <c r="A34" s="349" t="s">
        <v>131</v>
      </c>
      <c r="B34" s="361" t="s">
        <v>179</v>
      </c>
      <c r="D34" s="352" t="s">
        <v>132</v>
      </c>
      <c r="E34" s="322" t="s">
        <v>137</v>
      </c>
      <c r="G34" s="298"/>
      <c r="H34" s="298"/>
      <c r="J34" s="298"/>
      <c r="K34" s="298"/>
      <c r="L34" s="278"/>
      <c r="M34" s="278"/>
      <c r="N34" s="279"/>
    </row>
    <row r="35" spans="1:14" ht="18.75" hidden="1" thickBot="1">
      <c r="A35" s="311"/>
      <c r="B35" s="312"/>
      <c r="C35" s="143"/>
      <c r="D35" s="352" t="s">
        <v>136</v>
      </c>
      <c r="E35" s="352" t="s">
        <v>138</v>
      </c>
      <c r="F35" s="278"/>
      <c r="G35" s="294"/>
      <c r="H35" s="295"/>
      <c r="I35" s="278"/>
      <c r="J35" s="294"/>
      <c r="K35" s="295"/>
      <c r="L35" s="278"/>
      <c r="M35" s="278"/>
      <c r="N35" s="279"/>
    </row>
    <row r="36" spans="1:14" ht="18.75" hidden="1" thickBot="1">
      <c r="A36" s="253" t="s">
        <v>125</v>
      </c>
      <c r="B36" s="309">
        <v>1</v>
      </c>
      <c r="D36" s="352"/>
      <c r="E36" s="352"/>
      <c r="F36" s="278"/>
      <c r="G36" s="294"/>
      <c r="H36" s="295"/>
      <c r="I36" s="278"/>
      <c r="J36" s="294"/>
      <c r="K36" s="295"/>
      <c r="L36" s="278"/>
      <c r="M36" s="278"/>
      <c r="N36" s="279"/>
    </row>
    <row r="37" spans="1:14" ht="18.75" hidden="1" thickBot="1">
      <c r="A37" s="311"/>
      <c r="B37" s="312"/>
      <c r="D37" s="352"/>
      <c r="E37" s="352"/>
      <c r="F37" s="278"/>
      <c r="G37" s="294"/>
      <c r="H37" s="295"/>
      <c r="I37" s="278"/>
      <c r="J37" s="294"/>
      <c r="K37" s="295"/>
      <c r="L37" s="278"/>
      <c r="M37" s="278"/>
      <c r="N37" s="279"/>
    </row>
    <row r="38" spans="1:14" ht="18.75" hidden="1" thickBot="1">
      <c r="A38" s="253" t="s">
        <v>126</v>
      </c>
      <c r="B38" s="309">
        <v>1</v>
      </c>
      <c r="D38" s="352"/>
      <c r="E38" s="352"/>
      <c r="F38" s="278"/>
      <c r="G38" s="294"/>
      <c r="H38" s="295"/>
      <c r="I38" s="278"/>
      <c r="J38" s="294"/>
      <c r="K38" s="295"/>
      <c r="L38" s="278"/>
      <c r="M38" s="278"/>
      <c r="N38" s="279"/>
    </row>
    <row r="39" spans="1:14" ht="18.75" hidden="1" thickBot="1">
      <c r="A39" s="253"/>
      <c r="B39" s="286"/>
      <c r="D39" s="352"/>
      <c r="E39" s="352"/>
      <c r="F39" s="278"/>
      <c r="G39" s="294"/>
      <c r="H39" s="296"/>
      <c r="I39" s="278"/>
      <c r="J39" s="294"/>
      <c r="K39" s="296"/>
      <c r="L39" s="278"/>
      <c r="M39" s="278"/>
      <c r="N39" s="279"/>
    </row>
    <row r="40" spans="1:14" ht="18.75" hidden="1" thickBot="1">
      <c r="A40" s="253" t="s">
        <v>111</v>
      </c>
      <c r="B40" s="310">
        <v>0.22</v>
      </c>
      <c r="D40" s="352"/>
      <c r="E40" s="352"/>
      <c r="F40" s="278"/>
      <c r="G40" s="294"/>
      <c r="H40" s="296"/>
      <c r="I40" s="278"/>
      <c r="J40" s="294"/>
      <c r="K40" s="296"/>
      <c r="L40" s="278"/>
      <c r="M40" s="278"/>
      <c r="N40" s="279"/>
    </row>
    <row r="41" spans="1:14" ht="18.75" hidden="1" thickBot="1">
      <c r="A41" s="311"/>
      <c r="B41" s="312"/>
      <c r="D41" s="352"/>
      <c r="E41" s="352"/>
      <c r="F41" s="278"/>
      <c r="G41" s="294"/>
      <c r="H41" s="296"/>
      <c r="I41" s="278"/>
      <c r="J41" s="294"/>
      <c r="K41" s="296"/>
      <c r="L41" s="278"/>
      <c r="M41" s="278"/>
      <c r="N41" s="279"/>
    </row>
    <row r="42" spans="1:14" ht="18.75" hidden="1" thickBot="1">
      <c r="A42" s="253" t="s">
        <v>100</v>
      </c>
      <c r="B42" s="308">
        <v>1</v>
      </c>
      <c r="D42" s="352"/>
      <c r="E42" s="352"/>
      <c r="F42" s="278"/>
      <c r="G42" s="294"/>
      <c r="H42" s="296"/>
      <c r="I42" s="278"/>
      <c r="J42" s="294"/>
      <c r="K42" s="296"/>
      <c r="L42" s="278"/>
      <c r="M42" s="278"/>
      <c r="N42" s="279"/>
    </row>
    <row r="43" spans="1:14" ht="18.75" hidden="1" thickBot="1">
      <c r="A43" s="254"/>
      <c r="B43" s="289"/>
      <c r="D43" s="352"/>
      <c r="E43" s="352"/>
      <c r="F43" s="278"/>
      <c r="G43" s="294"/>
      <c r="H43" s="296"/>
      <c r="I43" s="278"/>
      <c r="J43" s="294"/>
      <c r="K43" s="296"/>
      <c r="L43" s="278"/>
      <c r="M43" s="278"/>
      <c r="N43" s="279"/>
    </row>
    <row r="44" spans="1:14" ht="24" hidden="1" thickBot="1">
      <c r="A44" s="255" t="s">
        <v>101</v>
      </c>
      <c r="B44" s="144"/>
      <c r="D44" s="323"/>
      <c r="E44" s="324"/>
      <c r="F44" s="278"/>
      <c r="G44" s="294"/>
      <c r="H44" s="296"/>
      <c r="I44" s="278"/>
      <c r="J44" s="294"/>
      <c r="K44" s="296"/>
      <c r="L44" s="278"/>
      <c r="M44" s="278"/>
      <c r="N44" s="279"/>
    </row>
    <row r="45" spans="4:14" ht="12.75" hidden="1">
      <c r="D45" s="283"/>
      <c r="E45" s="278"/>
      <c r="F45" s="278"/>
      <c r="G45" s="283"/>
      <c r="H45" s="278"/>
      <c r="I45" s="278"/>
      <c r="J45" s="283"/>
      <c r="K45" s="278"/>
      <c r="L45" s="278"/>
      <c r="M45" s="278"/>
      <c r="N45" s="279"/>
    </row>
    <row r="46" ht="12.75" hidden="1"/>
  </sheetData>
  <sheetProtection password="CAEC" sheet="1" objects="1" scenarios="1"/>
  <printOptions/>
  <pageMargins left="0.984251968503937" right="0.3937007874015748" top="0.984251968503937" bottom="0.7480314960629921" header="0" footer="0.3937007874015748"/>
  <pageSetup horizontalDpi="300" verticalDpi="300" orientation="portrait" paperSize="9" r:id="rId1"/>
  <headerFooter alignWithMargins="0">
    <oddHeader>&amp;L
&amp;9&amp;R&amp;"Projekt,Običajno"&amp;72p</oddHeader>
    <oddFooter>&amp;C&amp;6 &amp; List: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7"/>
  <dimension ref="A1:P121"/>
  <sheetViews>
    <sheetView view="pageBreakPreview" zoomScale="85" zoomScaleSheetLayoutView="85" workbookViewId="0" topLeftCell="A1">
      <selection activeCell="H24" sqref="H24"/>
    </sheetView>
  </sheetViews>
  <sheetFormatPr defaultColWidth="9.00390625" defaultRowHeight="12.75"/>
  <cols>
    <col min="1" max="1" width="5.625" style="77" customWidth="1"/>
    <col min="2" max="2" width="44.75390625" style="111" customWidth="1"/>
    <col min="3" max="3" width="6.25390625" style="77" customWidth="1"/>
    <col min="4" max="4" width="7.625" style="112" customWidth="1"/>
    <col min="5" max="5" width="3.00390625" style="113" customWidth="1"/>
    <col min="6" max="6" width="20.00390625" style="113" customWidth="1"/>
    <col min="7" max="7" width="20.375" style="92" customWidth="1"/>
    <col min="8" max="8" width="19.375" style="77" customWidth="1"/>
    <col min="9" max="9" width="11.00390625" style="124" customWidth="1"/>
    <col min="10" max="10" width="10.125" style="124" customWidth="1"/>
    <col min="11" max="11" width="9.125" style="124" customWidth="1"/>
    <col min="12" max="12" width="16.75390625" style="124" customWidth="1"/>
    <col min="13" max="13" width="9.875" style="124" customWidth="1"/>
    <col min="14" max="14" width="2.625" style="124" bestFit="1" customWidth="1"/>
    <col min="15" max="15" width="9.125" style="124" customWidth="1"/>
    <col min="16" max="16" width="9.00390625" style="124" customWidth="1"/>
    <col min="17" max="16384" width="9.125" style="124" customWidth="1"/>
  </cols>
  <sheetData>
    <row r="1" spans="1:15" s="125" customFormat="1" ht="18">
      <c r="A1" s="107" t="str">
        <f>+OSNOVA!A2</f>
        <v>4/1.4.6.2 POPIS MATERIALA IN DEL S PREDRAČUNOM</v>
      </c>
      <c r="D1" s="108"/>
      <c r="E1" s="109"/>
      <c r="F1" s="110"/>
      <c r="G1" s="110"/>
      <c r="H1" s="91"/>
      <c r="I1" s="150"/>
      <c r="J1" s="150"/>
      <c r="L1" s="110"/>
      <c r="M1" s="110"/>
      <c r="N1" s="90"/>
      <c r="O1" s="76"/>
    </row>
    <row r="2" spans="1:15" s="125" customFormat="1" ht="18">
      <c r="A2" s="107"/>
      <c r="B2" s="107"/>
      <c r="D2" s="108"/>
      <c r="E2" s="109"/>
      <c r="F2" s="110"/>
      <c r="G2" s="110"/>
      <c r="H2" s="91"/>
      <c r="I2" s="150"/>
      <c r="J2" s="150"/>
      <c r="L2" s="110"/>
      <c r="M2" s="110"/>
      <c r="N2" s="90"/>
      <c r="O2" s="76"/>
    </row>
    <row r="3" spans="1:15" s="125" customFormat="1" ht="18">
      <c r="A3" s="107" t="str">
        <f>+OZN</f>
        <v>4/1</v>
      </c>
      <c r="B3" s="107" t="str">
        <f>+DEL</f>
        <v>ELEKTRIČNE INŠTALACIJE</v>
      </c>
      <c r="D3" s="108"/>
      <c r="E3" s="109"/>
      <c r="F3" s="110"/>
      <c r="G3" s="110"/>
      <c r="H3" s="91"/>
      <c r="I3" s="150"/>
      <c r="J3" s="150"/>
      <c r="L3" s="110"/>
      <c r="M3" s="110"/>
      <c r="N3" s="90"/>
      <c r="O3" s="76"/>
    </row>
    <row r="4" spans="1:15" s="125" customFormat="1" ht="18">
      <c r="A4" s="107"/>
      <c r="B4" s="106"/>
      <c r="C4" s="107"/>
      <c r="D4" s="108"/>
      <c r="E4" s="109"/>
      <c r="F4" s="110"/>
      <c r="G4" s="110"/>
      <c r="H4" s="91"/>
      <c r="I4" s="150"/>
      <c r="J4" s="150"/>
      <c r="L4" s="110"/>
      <c r="M4" s="110"/>
      <c r="N4" s="90"/>
      <c r="O4" s="76"/>
    </row>
    <row r="5" spans="1:15" s="188" customFormat="1" ht="19.5" thickBot="1">
      <c r="A5" s="234" t="str">
        <f>+OSNOVA!E32</f>
        <v>REKAPITULACIJA</v>
      </c>
      <c r="B5" s="234"/>
      <c r="C5" s="234"/>
      <c r="D5" s="234"/>
      <c r="E5" s="234"/>
      <c r="F5" s="234"/>
      <c r="G5" s="185"/>
      <c r="H5" s="186"/>
      <c r="I5" s="187"/>
      <c r="J5" s="187"/>
      <c r="L5" s="185"/>
      <c r="M5" s="185"/>
      <c r="N5" s="189"/>
      <c r="O5" s="190"/>
    </row>
    <row r="6" spans="1:15" s="125" customFormat="1" ht="18">
      <c r="A6" s="107"/>
      <c r="B6" s="106"/>
      <c r="C6" s="107"/>
      <c r="D6" s="108"/>
      <c r="E6" s="109"/>
      <c r="F6" s="110"/>
      <c r="G6" s="110"/>
      <c r="H6" s="91"/>
      <c r="I6" s="150"/>
      <c r="J6" s="150"/>
      <c r="L6" s="110"/>
      <c r="M6" s="110"/>
      <c r="N6" s="90"/>
      <c r="O6" s="76"/>
    </row>
    <row r="7" spans="1:9" s="207" customFormat="1" ht="12.75" customHeight="1">
      <c r="A7" s="208" t="s">
        <v>128</v>
      </c>
      <c r="B7" s="209"/>
      <c r="C7" s="208"/>
      <c r="D7" s="208"/>
      <c r="E7" s="208"/>
      <c r="F7" s="208"/>
      <c r="G7" s="203"/>
      <c r="H7" s="89"/>
      <c r="I7" s="85"/>
    </row>
    <row r="8" spans="1:16" s="161" customFormat="1" ht="12.75">
      <c r="A8" s="313"/>
      <c r="B8" s="314"/>
      <c r="C8" s="315"/>
      <c r="D8" s="316"/>
      <c r="E8" s="317"/>
      <c r="F8" s="317"/>
      <c r="G8" s="318"/>
      <c r="H8" s="319"/>
      <c r="M8" s="320"/>
      <c r="O8" s="321"/>
      <c r="P8" s="321"/>
    </row>
    <row r="9" spans="1:16" s="154" customFormat="1" ht="12.75">
      <c r="A9" s="217"/>
      <c r="B9" s="218"/>
      <c r="D9" s="219"/>
      <c r="E9" s="216"/>
      <c r="F9" s="216"/>
      <c r="G9" s="220"/>
      <c r="M9" s="207"/>
      <c r="O9" s="216"/>
      <c r="P9" s="216"/>
    </row>
    <row r="10" spans="1:8" s="127" customFormat="1" ht="15">
      <c r="A10" s="169" t="str">
        <f>'1.Elektromontažna dela'!A5</f>
        <v>E1.</v>
      </c>
      <c r="B10" s="116" t="str">
        <f>'1.Elektromontažna dela'!C5</f>
        <v>ELEKTROMONTAŽNA DELA</v>
      </c>
      <c r="C10" s="100"/>
      <c r="D10" s="117"/>
      <c r="E10" s="100"/>
      <c r="F10" s="130">
        <f>'1.Elektromontažna dela'!G74</f>
        <v>0</v>
      </c>
      <c r="G10" s="101"/>
      <c r="H10" s="100"/>
    </row>
    <row r="11" spans="1:8" s="127" customFormat="1" ht="15">
      <c r="A11" s="169"/>
      <c r="B11" s="116"/>
      <c r="C11" s="100"/>
      <c r="D11" s="117"/>
      <c r="E11" s="100"/>
      <c r="F11" s="130"/>
      <c r="G11" s="101"/>
      <c r="H11" s="100"/>
    </row>
    <row r="12" spans="1:8" s="127" customFormat="1" ht="15">
      <c r="A12" s="169" t="str">
        <f>'2.Ostalo'!A5</f>
        <v>E2.</v>
      </c>
      <c r="B12" s="116" t="str">
        <f>'2.Ostalo'!C5</f>
        <v>OSTALO</v>
      </c>
      <c r="C12" s="100"/>
      <c r="D12" s="117"/>
      <c r="E12" s="100"/>
      <c r="F12" s="130">
        <f>'2.Ostalo'!G42</f>
        <v>0</v>
      </c>
      <c r="G12" s="101"/>
      <c r="H12" s="100"/>
    </row>
    <row r="13" spans="1:8" s="127" customFormat="1" ht="15">
      <c r="A13" s="169"/>
      <c r="B13" s="116"/>
      <c r="C13" s="100"/>
      <c r="D13" s="117"/>
      <c r="E13" s="100"/>
      <c r="F13" s="130"/>
      <c r="G13" s="101"/>
      <c r="H13" s="100"/>
    </row>
    <row r="14" spans="1:8" s="127" customFormat="1" ht="15.75" thickBot="1">
      <c r="A14" s="132"/>
      <c r="B14" s="120"/>
      <c r="C14" s="119"/>
      <c r="D14" s="121"/>
      <c r="E14" s="119"/>
      <c r="F14" s="131"/>
      <c r="G14" s="101"/>
      <c r="H14" s="100"/>
    </row>
    <row r="15" spans="1:16" s="85" customFormat="1" ht="12.75" thickTop="1">
      <c r="A15" s="243"/>
      <c r="B15" s="244"/>
      <c r="C15" s="245"/>
      <c r="D15" s="246"/>
      <c r="E15" s="246"/>
      <c r="F15" s="247"/>
      <c r="G15" s="248"/>
      <c r="H15" s="89"/>
      <c r="P15" s="84"/>
    </row>
    <row r="16" spans="1:8" s="127" customFormat="1" ht="15">
      <c r="A16" s="133"/>
      <c r="B16" s="99"/>
      <c r="C16" s="100"/>
      <c r="D16" s="117" t="s">
        <v>6</v>
      </c>
      <c r="E16" s="100"/>
      <c r="F16" s="130">
        <f>IF(OSNOVA!$B$42=1,SUM(F9:F14),"")</f>
        <v>0</v>
      </c>
      <c r="G16" s="101"/>
      <c r="H16" s="102"/>
    </row>
    <row r="17" spans="1:8" s="85" customFormat="1" ht="12">
      <c r="A17" s="89"/>
      <c r="B17" s="249"/>
      <c r="C17" s="89"/>
      <c r="D17" s="103"/>
      <c r="E17" s="208"/>
      <c r="F17" s="208"/>
      <c r="G17" s="250"/>
      <c r="H17" s="89"/>
    </row>
    <row r="18" spans="1:8" s="127" customFormat="1" ht="15">
      <c r="A18" s="133"/>
      <c r="B18" s="99"/>
      <c r="C18" s="149">
        <f>+DDV</f>
        <v>0.22</v>
      </c>
      <c r="D18" s="117" t="s">
        <v>109</v>
      </c>
      <c r="E18" s="100"/>
      <c r="F18" s="130">
        <f>IF(OSNOVA!$B$42=1,SUM(F16*C18),"")</f>
        <v>0</v>
      </c>
      <c r="G18" s="101"/>
      <c r="H18" s="102"/>
    </row>
    <row r="19" spans="1:8" s="127" customFormat="1" ht="15.75" thickBot="1">
      <c r="A19" s="132"/>
      <c r="B19" s="120"/>
      <c r="C19" s="119"/>
      <c r="D19" s="121"/>
      <c r="E19" s="119"/>
      <c r="F19" s="131"/>
      <c r="G19" s="101"/>
      <c r="H19" s="100"/>
    </row>
    <row r="20" spans="1:16" s="85" customFormat="1" ht="12.75" thickTop="1">
      <c r="A20" s="243"/>
      <c r="B20" s="244"/>
      <c r="C20" s="245"/>
      <c r="D20" s="246"/>
      <c r="E20" s="246"/>
      <c r="F20" s="247"/>
      <c r="G20" s="248"/>
      <c r="H20" s="89"/>
      <c r="P20" s="84"/>
    </row>
    <row r="21" spans="1:8" s="127" customFormat="1" ht="15">
      <c r="A21" s="133"/>
      <c r="B21" s="99"/>
      <c r="C21" s="100"/>
      <c r="D21" s="117" t="s">
        <v>110</v>
      </c>
      <c r="E21" s="100"/>
      <c r="F21" s="130">
        <f>IF(OSNOVA!$B$42=1,SUM(F15:F19),"")</f>
        <v>0</v>
      </c>
      <c r="G21" s="101"/>
      <c r="H21" s="102"/>
    </row>
    <row r="22" spans="1:8" s="85" customFormat="1" ht="12">
      <c r="A22" s="89"/>
      <c r="B22" s="251"/>
      <c r="C22" s="89"/>
      <c r="D22" s="103"/>
      <c r="E22" s="208"/>
      <c r="F22" s="208"/>
      <c r="G22" s="250"/>
      <c r="H22" s="89"/>
    </row>
    <row r="23" spans="1:8" s="79" customFormat="1" ht="12">
      <c r="A23" s="86"/>
      <c r="B23" s="87"/>
      <c r="C23" s="86"/>
      <c r="D23" s="88"/>
      <c r="E23" s="94"/>
      <c r="F23" s="94"/>
      <c r="G23" s="93"/>
      <c r="H23" s="86"/>
    </row>
    <row r="24" spans="1:8" s="79" customFormat="1" ht="12">
      <c r="A24" s="86"/>
      <c r="B24" s="87"/>
      <c r="C24" s="86"/>
      <c r="D24" s="88"/>
      <c r="E24" s="94"/>
      <c r="F24" s="94"/>
      <c r="G24" s="93"/>
      <c r="H24" s="86"/>
    </row>
    <row r="25" spans="1:8" s="79" customFormat="1" ht="12">
      <c r="A25" s="86"/>
      <c r="B25" s="87"/>
      <c r="C25" s="86"/>
      <c r="D25" s="88"/>
      <c r="E25" s="94"/>
      <c r="F25" s="94"/>
      <c r="G25" s="93"/>
      <c r="H25" s="86"/>
    </row>
    <row r="26" spans="1:8" s="79" customFormat="1" ht="12">
      <c r="A26" s="86"/>
      <c r="B26" s="87"/>
      <c r="C26" s="86"/>
      <c r="D26" s="88"/>
      <c r="E26" s="94"/>
      <c r="F26" s="94"/>
      <c r="G26" s="93"/>
      <c r="H26" s="86"/>
    </row>
    <row r="27" spans="1:8" s="79" customFormat="1" ht="12">
      <c r="A27" s="86"/>
      <c r="B27" s="87"/>
      <c r="C27" s="86"/>
      <c r="D27" s="88"/>
      <c r="E27" s="94"/>
      <c r="F27" s="94"/>
      <c r="G27" s="93"/>
      <c r="H27" s="86"/>
    </row>
    <row r="28" spans="1:8" s="79" customFormat="1" ht="12">
      <c r="A28" s="86"/>
      <c r="B28" s="87"/>
      <c r="C28" s="86"/>
      <c r="D28" s="88"/>
      <c r="E28" s="94"/>
      <c r="F28" s="94"/>
      <c r="G28" s="93"/>
      <c r="H28" s="86"/>
    </row>
    <row r="29" spans="1:8" s="79" customFormat="1" ht="12">
      <c r="A29" s="86"/>
      <c r="B29" s="87"/>
      <c r="C29" s="86"/>
      <c r="D29" s="88"/>
      <c r="E29" s="94"/>
      <c r="F29" s="94"/>
      <c r="G29" s="93"/>
      <c r="H29" s="86"/>
    </row>
    <row r="30" spans="1:8" s="79" customFormat="1" ht="12">
      <c r="A30" s="86"/>
      <c r="B30" s="87"/>
      <c r="C30" s="86"/>
      <c r="D30" s="88"/>
      <c r="E30" s="94"/>
      <c r="F30" s="94"/>
      <c r="G30" s="93"/>
      <c r="H30" s="86"/>
    </row>
    <row r="31" spans="1:8" s="79" customFormat="1" ht="12">
      <c r="A31" s="86"/>
      <c r="B31" s="87"/>
      <c r="C31" s="86"/>
      <c r="D31" s="88"/>
      <c r="E31" s="94"/>
      <c r="F31" s="94"/>
      <c r="G31" s="93"/>
      <c r="H31" s="86"/>
    </row>
    <row r="32" spans="1:8" s="79" customFormat="1" ht="12">
      <c r="A32" s="86"/>
      <c r="B32" s="87"/>
      <c r="C32" s="86"/>
      <c r="D32" s="88"/>
      <c r="E32" s="94"/>
      <c r="F32" s="94"/>
      <c r="G32" s="93"/>
      <c r="H32" s="86"/>
    </row>
    <row r="33" spans="1:8" s="79" customFormat="1" ht="12">
      <c r="A33" s="86"/>
      <c r="B33" s="87"/>
      <c r="C33" s="86"/>
      <c r="D33" s="88"/>
      <c r="E33" s="94"/>
      <c r="F33" s="94"/>
      <c r="G33" s="93"/>
      <c r="H33" s="86"/>
    </row>
    <row r="34" spans="1:8" s="79" customFormat="1" ht="12">
      <c r="A34" s="86"/>
      <c r="B34" s="87"/>
      <c r="C34" s="86"/>
      <c r="D34" s="88"/>
      <c r="E34" s="94"/>
      <c r="F34" s="94"/>
      <c r="G34" s="93"/>
      <c r="H34" s="86"/>
    </row>
    <row r="35" spans="1:8" s="79" customFormat="1" ht="12">
      <c r="A35" s="86"/>
      <c r="B35" s="87"/>
      <c r="C35" s="86"/>
      <c r="D35" s="88"/>
      <c r="E35" s="94"/>
      <c r="F35" s="94"/>
      <c r="G35" s="93"/>
      <c r="H35" s="86"/>
    </row>
    <row r="36" spans="1:8" s="79" customFormat="1" ht="12">
      <c r="A36" s="86"/>
      <c r="B36" s="87"/>
      <c r="C36" s="86"/>
      <c r="D36" s="88"/>
      <c r="E36" s="94"/>
      <c r="F36" s="94"/>
      <c r="G36" s="93"/>
      <c r="H36" s="86"/>
    </row>
    <row r="37" spans="1:8" s="79" customFormat="1" ht="12">
      <c r="A37" s="86"/>
      <c r="B37" s="87"/>
      <c r="C37" s="86"/>
      <c r="D37" s="88"/>
      <c r="E37" s="94"/>
      <c r="F37" s="94"/>
      <c r="G37" s="93"/>
      <c r="H37" s="86"/>
    </row>
    <row r="38" spans="1:8" s="79" customFormat="1" ht="12">
      <c r="A38" s="86"/>
      <c r="B38" s="87"/>
      <c r="C38" s="86"/>
      <c r="D38" s="88"/>
      <c r="E38" s="94"/>
      <c r="F38" s="94"/>
      <c r="G38" s="93"/>
      <c r="H38" s="86"/>
    </row>
    <row r="39" spans="1:8" s="79" customFormat="1" ht="12">
      <c r="A39" s="86"/>
      <c r="B39" s="87"/>
      <c r="C39" s="86"/>
      <c r="D39" s="88"/>
      <c r="E39" s="94"/>
      <c r="F39" s="94"/>
      <c r="G39" s="93"/>
      <c r="H39" s="86"/>
    </row>
    <row r="40" spans="1:8" s="79" customFormat="1" ht="12">
      <c r="A40" s="86"/>
      <c r="B40" s="87"/>
      <c r="C40" s="86"/>
      <c r="D40" s="88"/>
      <c r="E40" s="94"/>
      <c r="F40" s="94"/>
      <c r="G40" s="93"/>
      <c r="H40" s="86"/>
    </row>
    <row r="41" spans="1:8" s="79" customFormat="1" ht="12">
      <c r="A41" s="86"/>
      <c r="B41" s="87"/>
      <c r="C41" s="86"/>
      <c r="D41" s="88"/>
      <c r="E41" s="94"/>
      <c r="F41" s="94"/>
      <c r="G41" s="93"/>
      <c r="H41" s="86"/>
    </row>
    <row r="42" spans="1:8" s="79" customFormat="1" ht="12">
      <c r="A42" s="86"/>
      <c r="B42" s="87"/>
      <c r="C42" s="86"/>
      <c r="D42" s="88"/>
      <c r="E42" s="94"/>
      <c r="F42" s="94"/>
      <c r="G42" s="93"/>
      <c r="H42" s="86"/>
    </row>
    <row r="43" spans="1:8" s="79" customFormat="1" ht="12">
      <c r="A43" s="86"/>
      <c r="B43" s="87"/>
      <c r="C43" s="86"/>
      <c r="D43" s="88"/>
      <c r="E43" s="94"/>
      <c r="F43" s="94"/>
      <c r="G43" s="93"/>
      <c r="H43" s="86"/>
    </row>
    <row r="44" spans="1:8" s="79" customFormat="1" ht="12">
      <c r="A44" s="86"/>
      <c r="B44" s="87"/>
      <c r="C44" s="86"/>
      <c r="D44" s="88"/>
      <c r="E44" s="94"/>
      <c r="F44" s="94"/>
      <c r="G44" s="93"/>
      <c r="H44" s="86"/>
    </row>
    <row r="45" spans="1:8" s="79" customFormat="1" ht="12">
      <c r="A45" s="86"/>
      <c r="B45" s="87"/>
      <c r="C45" s="86"/>
      <c r="D45" s="88"/>
      <c r="E45" s="94"/>
      <c r="F45" s="94"/>
      <c r="G45" s="93"/>
      <c r="H45" s="86"/>
    </row>
    <row r="46" spans="1:8" s="79" customFormat="1" ht="12">
      <c r="A46" s="86"/>
      <c r="B46" s="87"/>
      <c r="C46" s="86"/>
      <c r="D46" s="88"/>
      <c r="E46" s="94"/>
      <c r="F46" s="94"/>
      <c r="G46" s="93"/>
      <c r="H46" s="86"/>
    </row>
    <row r="47" spans="1:8" s="79" customFormat="1" ht="12">
      <c r="A47" s="86"/>
      <c r="B47" s="87"/>
      <c r="C47" s="86"/>
      <c r="D47" s="88"/>
      <c r="E47" s="94"/>
      <c r="F47" s="94"/>
      <c r="G47" s="93"/>
      <c r="H47" s="86"/>
    </row>
    <row r="48" spans="1:8" s="79" customFormat="1" ht="12">
      <c r="A48" s="86"/>
      <c r="B48" s="87"/>
      <c r="C48" s="86"/>
      <c r="D48" s="88"/>
      <c r="E48" s="94"/>
      <c r="F48" s="94"/>
      <c r="G48" s="93"/>
      <c r="H48" s="86"/>
    </row>
    <row r="49" spans="1:8" s="79" customFormat="1" ht="12">
      <c r="A49" s="86"/>
      <c r="B49" s="87"/>
      <c r="C49" s="86"/>
      <c r="D49" s="88"/>
      <c r="E49" s="94"/>
      <c r="F49" s="94"/>
      <c r="G49" s="93"/>
      <c r="H49" s="86"/>
    </row>
    <row r="50" spans="1:8" s="79" customFormat="1" ht="12">
      <c r="A50" s="86"/>
      <c r="B50" s="87"/>
      <c r="C50" s="86"/>
      <c r="D50" s="88"/>
      <c r="E50" s="94"/>
      <c r="F50" s="94"/>
      <c r="G50" s="93"/>
      <c r="H50" s="86"/>
    </row>
    <row r="51" spans="1:8" s="79" customFormat="1" ht="12">
      <c r="A51" s="86"/>
      <c r="B51" s="87"/>
      <c r="C51" s="86"/>
      <c r="D51" s="88"/>
      <c r="E51" s="94"/>
      <c r="F51" s="94"/>
      <c r="G51" s="93"/>
      <c r="H51" s="86"/>
    </row>
    <row r="52" spans="1:8" s="79" customFormat="1" ht="12">
      <c r="A52" s="86"/>
      <c r="B52" s="87"/>
      <c r="C52" s="86"/>
      <c r="D52" s="88"/>
      <c r="E52" s="94"/>
      <c r="F52" s="94"/>
      <c r="G52" s="93"/>
      <c r="H52" s="86"/>
    </row>
    <row r="53" spans="1:8" s="79" customFormat="1" ht="12">
      <c r="A53" s="86"/>
      <c r="B53" s="87"/>
      <c r="C53" s="86"/>
      <c r="D53" s="88"/>
      <c r="E53" s="94"/>
      <c r="F53" s="94"/>
      <c r="G53" s="93"/>
      <c r="H53" s="86"/>
    </row>
    <row r="54" spans="1:8" s="79" customFormat="1" ht="12">
      <c r="A54" s="86"/>
      <c r="B54" s="87"/>
      <c r="C54" s="86"/>
      <c r="D54" s="88"/>
      <c r="E54" s="94"/>
      <c r="F54" s="94"/>
      <c r="G54" s="93"/>
      <c r="H54" s="86"/>
    </row>
    <row r="55" spans="1:8" s="79" customFormat="1" ht="12">
      <c r="A55" s="86"/>
      <c r="B55" s="87"/>
      <c r="C55" s="86"/>
      <c r="D55" s="88"/>
      <c r="E55" s="94"/>
      <c r="F55" s="94"/>
      <c r="G55" s="93"/>
      <c r="H55" s="86"/>
    </row>
    <row r="56" spans="1:8" s="79" customFormat="1" ht="12">
      <c r="A56" s="86"/>
      <c r="B56" s="87"/>
      <c r="C56" s="86"/>
      <c r="D56" s="88"/>
      <c r="E56" s="94"/>
      <c r="F56" s="94"/>
      <c r="G56" s="93"/>
      <c r="H56" s="86"/>
    </row>
    <row r="57" spans="1:8" s="79" customFormat="1" ht="12">
      <c r="A57" s="86"/>
      <c r="B57" s="87"/>
      <c r="C57" s="86"/>
      <c r="D57" s="88"/>
      <c r="E57" s="94"/>
      <c r="F57" s="94"/>
      <c r="G57" s="93"/>
      <c r="H57" s="86"/>
    </row>
    <row r="58" spans="1:8" s="79" customFormat="1" ht="12">
      <c r="A58" s="86"/>
      <c r="B58" s="87"/>
      <c r="C58" s="86"/>
      <c r="D58" s="88"/>
      <c r="E58" s="94"/>
      <c r="F58" s="94"/>
      <c r="G58" s="93"/>
      <c r="H58" s="86"/>
    </row>
    <row r="59" spans="1:8" s="79" customFormat="1" ht="12">
      <c r="A59" s="86"/>
      <c r="B59" s="87"/>
      <c r="C59" s="86"/>
      <c r="D59" s="88"/>
      <c r="E59" s="94"/>
      <c r="F59" s="94"/>
      <c r="G59" s="93"/>
      <c r="H59" s="86"/>
    </row>
    <row r="60" spans="1:8" s="79" customFormat="1" ht="12">
      <c r="A60" s="86"/>
      <c r="B60" s="87"/>
      <c r="C60" s="86"/>
      <c r="D60" s="88"/>
      <c r="E60" s="94"/>
      <c r="F60" s="94"/>
      <c r="G60" s="93"/>
      <c r="H60" s="86"/>
    </row>
    <row r="61" spans="1:8" s="79" customFormat="1" ht="12">
      <c r="A61" s="86"/>
      <c r="B61" s="87"/>
      <c r="C61" s="86"/>
      <c r="D61" s="88"/>
      <c r="E61" s="94"/>
      <c r="F61" s="94"/>
      <c r="G61" s="93"/>
      <c r="H61" s="86"/>
    </row>
    <row r="62" spans="1:8" s="79" customFormat="1" ht="12">
      <c r="A62" s="86"/>
      <c r="B62" s="87"/>
      <c r="C62" s="86"/>
      <c r="D62" s="88"/>
      <c r="E62" s="94"/>
      <c r="F62" s="94"/>
      <c r="G62" s="93"/>
      <c r="H62" s="86"/>
    </row>
    <row r="63" spans="1:8" s="79" customFormat="1" ht="12">
      <c r="A63" s="86"/>
      <c r="B63" s="87"/>
      <c r="C63" s="86"/>
      <c r="D63" s="88"/>
      <c r="E63" s="94"/>
      <c r="F63" s="94"/>
      <c r="G63" s="93"/>
      <c r="H63" s="86"/>
    </row>
    <row r="64" spans="1:8" s="79" customFormat="1" ht="12">
      <c r="A64" s="86"/>
      <c r="B64" s="87"/>
      <c r="C64" s="86"/>
      <c r="D64" s="88"/>
      <c r="E64" s="94"/>
      <c r="F64" s="94"/>
      <c r="G64" s="93"/>
      <c r="H64" s="86"/>
    </row>
    <row r="65" spans="1:8" s="79" customFormat="1" ht="12">
      <c r="A65" s="86"/>
      <c r="B65" s="87"/>
      <c r="C65" s="86"/>
      <c r="D65" s="88"/>
      <c r="E65" s="94"/>
      <c r="F65" s="94"/>
      <c r="G65" s="93"/>
      <c r="H65" s="86"/>
    </row>
    <row r="66" spans="1:8" s="79" customFormat="1" ht="12">
      <c r="A66" s="86"/>
      <c r="B66" s="87"/>
      <c r="C66" s="86"/>
      <c r="D66" s="88"/>
      <c r="E66" s="94"/>
      <c r="F66" s="94"/>
      <c r="G66" s="93"/>
      <c r="H66" s="86"/>
    </row>
    <row r="67" spans="1:8" s="79" customFormat="1" ht="12">
      <c r="A67" s="86"/>
      <c r="B67" s="87"/>
      <c r="C67" s="86"/>
      <c r="D67" s="88"/>
      <c r="E67" s="94"/>
      <c r="F67" s="94"/>
      <c r="G67" s="93"/>
      <c r="H67" s="86"/>
    </row>
    <row r="68" spans="1:8" s="79" customFormat="1" ht="12">
      <c r="A68" s="86"/>
      <c r="B68" s="87"/>
      <c r="C68" s="86"/>
      <c r="D68" s="88"/>
      <c r="E68" s="94"/>
      <c r="F68" s="94"/>
      <c r="G68" s="93"/>
      <c r="H68" s="86"/>
    </row>
    <row r="69" spans="1:8" s="79" customFormat="1" ht="12">
      <c r="A69" s="86"/>
      <c r="B69" s="87"/>
      <c r="C69" s="86"/>
      <c r="D69" s="88"/>
      <c r="E69" s="94"/>
      <c r="F69" s="94"/>
      <c r="G69" s="93"/>
      <c r="H69" s="86"/>
    </row>
    <row r="70" spans="1:8" s="79" customFormat="1" ht="12">
      <c r="A70" s="86"/>
      <c r="B70" s="87"/>
      <c r="C70" s="86"/>
      <c r="D70" s="88"/>
      <c r="E70" s="94"/>
      <c r="F70" s="94"/>
      <c r="G70" s="93"/>
      <c r="H70" s="86"/>
    </row>
    <row r="71" spans="1:8" s="79" customFormat="1" ht="12">
      <c r="A71" s="86"/>
      <c r="B71" s="87"/>
      <c r="C71" s="86"/>
      <c r="D71" s="88"/>
      <c r="E71" s="94"/>
      <c r="F71" s="94"/>
      <c r="G71" s="93"/>
      <c r="H71" s="86"/>
    </row>
    <row r="72" spans="1:8" s="79" customFormat="1" ht="12">
      <c r="A72" s="86"/>
      <c r="B72" s="87"/>
      <c r="C72" s="86"/>
      <c r="D72" s="88"/>
      <c r="E72" s="94"/>
      <c r="F72" s="94"/>
      <c r="G72" s="93"/>
      <c r="H72" s="86"/>
    </row>
    <row r="73" spans="1:8" s="79" customFormat="1" ht="12">
      <c r="A73" s="86"/>
      <c r="B73" s="87"/>
      <c r="C73" s="86"/>
      <c r="D73" s="88"/>
      <c r="E73" s="94"/>
      <c r="F73" s="94"/>
      <c r="G73" s="93"/>
      <c r="H73" s="86"/>
    </row>
    <row r="74" spans="1:8" s="79" customFormat="1" ht="12">
      <c r="A74" s="86"/>
      <c r="B74" s="87"/>
      <c r="C74" s="86"/>
      <c r="D74" s="88"/>
      <c r="E74" s="94"/>
      <c r="F74" s="94"/>
      <c r="G74" s="93"/>
      <c r="H74" s="86"/>
    </row>
    <row r="75" spans="1:8" s="79" customFormat="1" ht="12">
      <c r="A75" s="86"/>
      <c r="B75" s="87"/>
      <c r="C75" s="86"/>
      <c r="D75" s="88"/>
      <c r="E75" s="94"/>
      <c r="F75" s="94"/>
      <c r="G75" s="93"/>
      <c r="H75" s="86"/>
    </row>
    <row r="76" spans="1:8" s="79" customFormat="1" ht="12">
      <c r="A76" s="86"/>
      <c r="B76" s="87"/>
      <c r="C76" s="86"/>
      <c r="D76" s="88"/>
      <c r="E76" s="94"/>
      <c r="F76" s="94"/>
      <c r="G76" s="93"/>
      <c r="H76" s="86"/>
    </row>
    <row r="77" spans="1:8" s="79" customFormat="1" ht="12">
      <c r="A77" s="86"/>
      <c r="B77" s="87"/>
      <c r="C77" s="86"/>
      <c r="D77" s="88"/>
      <c r="E77" s="94"/>
      <c r="F77" s="94"/>
      <c r="G77" s="93"/>
      <c r="H77" s="86"/>
    </row>
    <row r="78" spans="1:8" s="79" customFormat="1" ht="12">
      <c r="A78" s="86"/>
      <c r="B78" s="87"/>
      <c r="C78" s="86"/>
      <c r="D78" s="88"/>
      <c r="E78" s="94"/>
      <c r="F78" s="94"/>
      <c r="G78" s="93"/>
      <c r="H78" s="86"/>
    </row>
    <row r="79" spans="1:8" s="79" customFormat="1" ht="12">
      <c r="A79" s="86"/>
      <c r="B79" s="87"/>
      <c r="C79" s="86"/>
      <c r="D79" s="88"/>
      <c r="E79" s="94"/>
      <c r="F79" s="94"/>
      <c r="G79" s="93"/>
      <c r="H79" s="86"/>
    </row>
    <row r="80" spans="1:8" s="79" customFormat="1" ht="12">
      <c r="A80" s="86"/>
      <c r="B80" s="87"/>
      <c r="C80" s="86"/>
      <c r="D80" s="88"/>
      <c r="E80" s="94"/>
      <c r="F80" s="94"/>
      <c r="G80" s="93"/>
      <c r="H80" s="86"/>
    </row>
    <row r="81" spans="1:8" s="79" customFormat="1" ht="12">
      <c r="A81" s="86"/>
      <c r="B81" s="87"/>
      <c r="C81" s="86"/>
      <c r="D81" s="88"/>
      <c r="E81" s="94"/>
      <c r="F81" s="94"/>
      <c r="G81" s="93"/>
      <c r="H81" s="86"/>
    </row>
    <row r="82" spans="1:8" s="79" customFormat="1" ht="12">
      <c r="A82" s="86"/>
      <c r="B82" s="87"/>
      <c r="C82" s="86"/>
      <c r="D82" s="88"/>
      <c r="E82" s="94"/>
      <c r="F82" s="94"/>
      <c r="G82" s="93"/>
      <c r="H82" s="86"/>
    </row>
    <row r="83" spans="1:8" s="79" customFormat="1" ht="12">
      <c r="A83" s="86"/>
      <c r="B83" s="87"/>
      <c r="C83" s="86"/>
      <c r="D83" s="88"/>
      <c r="E83" s="94"/>
      <c r="F83" s="94"/>
      <c r="G83" s="93"/>
      <c r="H83" s="86"/>
    </row>
    <row r="84" spans="1:8" s="79" customFormat="1" ht="12">
      <c r="A84" s="86"/>
      <c r="B84" s="87"/>
      <c r="C84" s="86"/>
      <c r="D84" s="88"/>
      <c r="E84" s="94"/>
      <c r="F84" s="94"/>
      <c r="G84" s="93"/>
      <c r="H84" s="86"/>
    </row>
    <row r="85" spans="1:8" s="79" customFormat="1" ht="12">
      <c r="A85" s="86"/>
      <c r="B85" s="87"/>
      <c r="C85" s="86"/>
      <c r="D85" s="88"/>
      <c r="E85" s="94"/>
      <c r="F85" s="94"/>
      <c r="G85" s="93"/>
      <c r="H85" s="86"/>
    </row>
    <row r="86" spans="1:8" s="79" customFormat="1" ht="12">
      <c r="A86" s="86"/>
      <c r="B86" s="87"/>
      <c r="C86" s="86"/>
      <c r="D86" s="88"/>
      <c r="E86" s="94"/>
      <c r="F86" s="94"/>
      <c r="G86" s="93"/>
      <c r="H86" s="86"/>
    </row>
    <row r="87" spans="1:8" s="79" customFormat="1" ht="12">
      <c r="A87" s="86"/>
      <c r="B87" s="87"/>
      <c r="C87" s="86"/>
      <c r="D87" s="88"/>
      <c r="E87" s="94"/>
      <c r="F87" s="94"/>
      <c r="G87" s="93"/>
      <c r="H87" s="86"/>
    </row>
    <row r="88" spans="1:8" s="79" customFormat="1" ht="12">
      <c r="A88" s="86"/>
      <c r="B88" s="87"/>
      <c r="C88" s="86"/>
      <c r="D88" s="88"/>
      <c r="E88" s="94"/>
      <c r="F88" s="94"/>
      <c r="G88" s="93"/>
      <c r="H88" s="86"/>
    </row>
    <row r="89" spans="1:8" s="79" customFormat="1" ht="12">
      <c r="A89" s="86"/>
      <c r="B89" s="87"/>
      <c r="C89" s="86"/>
      <c r="D89" s="88"/>
      <c r="E89" s="94"/>
      <c r="F89" s="94"/>
      <c r="G89" s="93"/>
      <c r="H89" s="86"/>
    </row>
    <row r="90" spans="1:8" s="79" customFormat="1" ht="12">
      <c r="A90" s="86"/>
      <c r="B90" s="87"/>
      <c r="C90" s="86"/>
      <c r="D90" s="88"/>
      <c r="E90" s="94"/>
      <c r="F90" s="94"/>
      <c r="G90" s="93"/>
      <c r="H90" s="86"/>
    </row>
    <row r="91" spans="1:8" s="79" customFormat="1" ht="12">
      <c r="A91" s="86"/>
      <c r="B91" s="87"/>
      <c r="C91" s="86"/>
      <c r="D91" s="88"/>
      <c r="E91" s="94"/>
      <c r="F91" s="94"/>
      <c r="G91" s="93"/>
      <c r="H91" s="86"/>
    </row>
    <row r="92" spans="1:8" s="79" customFormat="1" ht="12">
      <c r="A92" s="86"/>
      <c r="B92" s="87"/>
      <c r="C92" s="86"/>
      <c r="D92" s="88"/>
      <c r="E92" s="94"/>
      <c r="F92" s="94"/>
      <c r="G92" s="93"/>
      <c r="H92" s="86"/>
    </row>
    <row r="93" spans="1:8" s="79" customFormat="1" ht="12">
      <c r="A93" s="86"/>
      <c r="B93" s="87"/>
      <c r="C93" s="86"/>
      <c r="D93" s="88"/>
      <c r="E93" s="94"/>
      <c r="F93" s="94"/>
      <c r="G93" s="93"/>
      <c r="H93" s="86"/>
    </row>
    <row r="94" spans="1:8" s="79" customFormat="1" ht="12">
      <c r="A94" s="86"/>
      <c r="B94" s="87"/>
      <c r="C94" s="86"/>
      <c r="D94" s="88"/>
      <c r="E94" s="94"/>
      <c r="F94" s="94"/>
      <c r="G94" s="93"/>
      <c r="H94" s="86"/>
    </row>
    <row r="95" spans="1:8" s="79" customFormat="1" ht="12">
      <c r="A95" s="86"/>
      <c r="B95" s="87"/>
      <c r="C95" s="86"/>
      <c r="D95" s="88"/>
      <c r="E95" s="94"/>
      <c r="F95" s="94"/>
      <c r="G95" s="93"/>
      <c r="H95" s="86"/>
    </row>
    <row r="96" spans="1:8" s="79" customFormat="1" ht="12">
      <c r="A96" s="86"/>
      <c r="B96" s="87"/>
      <c r="C96" s="86"/>
      <c r="D96" s="88"/>
      <c r="E96" s="94"/>
      <c r="F96" s="94"/>
      <c r="G96" s="93"/>
      <c r="H96" s="86"/>
    </row>
    <row r="97" spans="1:8" s="79" customFormat="1" ht="12">
      <c r="A97" s="86"/>
      <c r="B97" s="87"/>
      <c r="C97" s="86"/>
      <c r="D97" s="88"/>
      <c r="E97" s="94"/>
      <c r="F97" s="94"/>
      <c r="G97" s="93"/>
      <c r="H97" s="86"/>
    </row>
    <row r="98" spans="1:8" s="79" customFormat="1" ht="12">
      <c r="A98" s="86"/>
      <c r="B98" s="87"/>
      <c r="C98" s="86"/>
      <c r="D98" s="88"/>
      <c r="E98" s="94"/>
      <c r="F98" s="94"/>
      <c r="G98" s="93"/>
      <c r="H98" s="86"/>
    </row>
    <row r="99" spans="1:8" s="79" customFormat="1" ht="12">
      <c r="A99" s="86"/>
      <c r="B99" s="87"/>
      <c r="C99" s="86"/>
      <c r="D99" s="88"/>
      <c r="E99" s="94"/>
      <c r="F99" s="94"/>
      <c r="G99" s="93"/>
      <c r="H99" s="86"/>
    </row>
    <row r="100" spans="1:8" s="79" customFormat="1" ht="12">
      <c r="A100" s="86"/>
      <c r="B100" s="87"/>
      <c r="C100" s="86"/>
      <c r="D100" s="88"/>
      <c r="E100" s="94"/>
      <c r="F100" s="94"/>
      <c r="G100" s="93"/>
      <c r="H100" s="86"/>
    </row>
    <row r="101" spans="1:8" s="79" customFormat="1" ht="12">
      <c r="A101" s="86"/>
      <c r="B101" s="87"/>
      <c r="C101" s="86"/>
      <c r="D101" s="88"/>
      <c r="E101" s="94"/>
      <c r="F101" s="94"/>
      <c r="G101" s="93"/>
      <c r="H101" s="86"/>
    </row>
    <row r="102" spans="1:8" s="79" customFormat="1" ht="12">
      <c r="A102" s="86"/>
      <c r="B102" s="87"/>
      <c r="C102" s="86"/>
      <c r="D102" s="88"/>
      <c r="E102" s="94"/>
      <c r="F102" s="94"/>
      <c r="G102" s="93"/>
      <c r="H102" s="86"/>
    </row>
    <row r="103" spans="1:8" s="79" customFormat="1" ht="12">
      <c r="A103" s="86"/>
      <c r="B103" s="87"/>
      <c r="C103" s="86"/>
      <c r="D103" s="88"/>
      <c r="E103" s="94"/>
      <c r="F103" s="94"/>
      <c r="G103" s="93"/>
      <c r="H103" s="86"/>
    </row>
    <row r="104" spans="1:8" s="79" customFormat="1" ht="12">
      <c r="A104" s="86"/>
      <c r="B104" s="87"/>
      <c r="C104" s="86"/>
      <c r="D104" s="88"/>
      <c r="E104" s="94"/>
      <c r="F104" s="94"/>
      <c r="G104" s="93"/>
      <c r="H104" s="86"/>
    </row>
    <row r="105" spans="1:8" s="79" customFormat="1" ht="12">
      <c r="A105" s="86"/>
      <c r="B105" s="87"/>
      <c r="C105" s="86"/>
      <c r="D105" s="88"/>
      <c r="E105" s="94"/>
      <c r="F105" s="94"/>
      <c r="G105" s="93"/>
      <c r="H105" s="86"/>
    </row>
    <row r="106" spans="1:8" s="79" customFormat="1" ht="12">
      <c r="A106" s="86"/>
      <c r="B106" s="87"/>
      <c r="C106" s="86"/>
      <c r="D106" s="88"/>
      <c r="E106" s="94"/>
      <c r="F106" s="94"/>
      <c r="G106" s="93"/>
      <c r="H106" s="86"/>
    </row>
    <row r="107" spans="1:8" s="79" customFormat="1" ht="12">
      <c r="A107" s="86"/>
      <c r="B107" s="87"/>
      <c r="C107" s="86"/>
      <c r="D107" s="88"/>
      <c r="E107" s="94"/>
      <c r="F107" s="94"/>
      <c r="G107" s="93"/>
      <c r="H107" s="86"/>
    </row>
    <row r="108" spans="1:8" s="79" customFormat="1" ht="12">
      <c r="A108" s="86"/>
      <c r="B108" s="87"/>
      <c r="C108" s="86"/>
      <c r="D108" s="88"/>
      <c r="E108" s="94"/>
      <c r="F108" s="94"/>
      <c r="G108" s="93"/>
      <c r="H108" s="86"/>
    </row>
    <row r="109" spans="1:8" s="79" customFormat="1" ht="12">
      <c r="A109" s="86"/>
      <c r="B109" s="87"/>
      <c r="C109" s="86"/>
      <c r="D109" s="88"/>
      <c r="E109" s="94"/>
      <c r="F109" s="94"/>
      <c r="G109" s="93"/>
      <c r="H109" s="86"/>
    </row>
    <row r="110" spans="1:8" s="79" customFormat="1" ht="12">
      <c r="A110" s="86"/>
      <c r="B110" s="87"/>
      <c r="C110" s="86"/>
      <c r="D110" s="88"/>
      <c r="E110" s="94"/>
      <c r="F110" s="94"/>
      <c r="G110" s="93"/>
      <c r="H110" s="86"/>
    </row>
    <row r="111" spans="1:8" s="79" customFormat="1" ht="12">
      <c r="A111" s="86"/>
      <c r="B111" s="87"/>
      <c r="C111" s="86"/>
      <c r="D111" s="88"/>
      <c r="E111" s="94"/>
      <c r="F111" s="94"/>
      <c r="G111" s="93"/>
      <c r="H111" s="86"/>
    </row>
    <row r="112" spans="1:8" s="79" customFormat="1" ht="12">
      <c r="A112" s="86"/>
      <c r="B112" s="87"/>
      <c r="C112" s="86"/>
      <c r="D112" s="88"/>
      <c r="E112" s="94"/>
      <c r="F112" s="94"/>
      <c r="G112" s="93"/>
      <c r="H112" s="86"/>
    </row>
    <row r="113" spans="1:8" s="79" customFormat="1" ht="12">
      <c r="A113" s="86"/>
      <c r="B113" s="87"/>
      <c r="C113" s="86"/>
      <c r="D113" s="88"/>
      <c r="E113" s="94"/>
      <c r="F113" s="94"/>
      <c r="G113" s="93"/>
      <c r="H113" s="86"/>
    </row>
    <row r="114" spans="1:8" s="79" customFormat="1" ht="12">
      <c r="A114" s="86"/>
      <c r="B114" s="87"/>
      <c r="C114" s="86"/>
      <c r="D114" s="88"/>
      <c r="E114" s="94"/>
      <c r="F114" s="94"/>
      <c r="G114" s="93"/>
      <c r="H114" s="86"/>
    </row>
    <row r="115" spans="1:8" s="79" customFormat="1" ht="12">
      <c r="A115" s="86"/>
      <c r="B115" s="87"/>
      <c r="C115" s="86"/>
      <c r="D115" s="88"/>
      <c r="E115" s="94"/>
      <c r="F115" s="94"/>
      <c r="G115" s="93"/>
      <c r="H115" s="86"/>
    </row>
    <row r="116" spans="1:8" s="79" customFormat="1" ht="12">
      <c r="A116" s="86"/>
      <c r="B116" s="87"/>
      <c r="C116" s="86"/>
      <c r="D116" s="88"/>
      <c r="E116" s="94"/>
      <c r="F116" s="94"/>
      <c r="G116" s="93"/>
      <c r="H116" s="86"/>
    </row>
    <row r="117" spans="1:8" s="79" customFormat="1" ht="12">
      <c r="A117" s="86"/>
      <c r="B117" s="87"/>
      <c r="C117" s="86"/>
      <c r="D117" s="88"/>
      <c r="E117" s="94"/>
      <c r="F117" s="94"/>
      <c r="G117" s="93"/>
      <c r="H117" s="86"/>
    </row>
    <row r="118" spans="1:8" s="79" customFormat="1" ht="12">
      <c r="A118" s="86"/>
      <c r="B118" s="87"/>
      <c r="C118" s="86"/>
      <c r="D118" s="88"/>
      <c r="E118" s="94"/>
      <c r="F118" s="94"/>
      <c r="G118" s="93"/>
      <c r="H118" s="86"/>
    </row>
    <row r="119" spans="1:8" s="79" customFormat="1" ht="12">
      <c r="A119" s="86"/>
      <c r="B119" s="87"/>
      <c r="C119" s="86"/>
      <c r="D119" s="88"/>
      <c r="E119" s="94"/>
      <c r="F119" s="94"/>
      <c r="G119" s="93"/>
      <c r="H119" s="86"/>
    </row>
    <row r="120" spans="1:8" s="79" customFormat="1" ht="12">
      <c r="A120" s="86"/>
      <c r="B120" s="87"/>
      <c r="C120" s="86"/>
      <c r="D120" s="88"/>
      <c r="E120" s="94"/>
      <c r="F120" s="94"/>
      <c r="G120" s="93"/>
      <c r="H120" s="86"/>
    </row>
    <row r="121" spans="1:8" s="79" customFormat="1" ht="12">
      <c r="A121" s="86"/>
      <c r="B121" s="87"/>
      <c r="C121" s="86"/>
      <c r="D121" s="88"/>
      <c r="E121" s="94"/>
      <c r="F121" s="94"/>
      <c r="G121" s="93"/>
      <c r="H121" s="86"/>
    </row>
  </sheetData>
  <sheetProtection password="CAEC" sheet="1" objects="1" scenarios="1"/>
  <printOptions/>
  <pageMargins left="0.984251968503937" right="0.3937007874015748" top="0.984251968503937" bottom="0.7480314960629921" header="0" footer="0.3937007874015748"/>
  <pageSetup horizontalDpi="300" verticalDpi="300" orientation="portrait" paperSize="9" r:id="rId1"/>
  <headerFooter alignWithMargins="0">
    <oddHeader>&amp;L
&amp;9&amp;R&amp;"Projekt,Običajno"&amp;72p</oddHeader>
    <oddFooter>&amp;C&amp;6 &amp; List: 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1"/>
  <dimension ref="A1:O106"/>
  <sheetViews>
    <sheetView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5.625" style="258" customWidth="1"/>
    <col min="2" max="2" width="78.125" style="257" customWidth="1"/>
    <col min="3" max="3" width="6.25390625" style="258" customWidth="1"/>
    <col min="4" max="4" width="7.625" style="259" customWidth="1"/>
    <col min="5" max="5" width="3.00390625" style="260" customWidth="1"/>
    <col min="6" max="6" width="20.00390625" style="260" customWidth="1"/>
    <col min="7" max="7" width="20.375" style="192" customWidth="1"/>
    <col min="8" max="8" width="19.375" style="258" customWidth="1"/>
    <col min="9" max="9" width="11.00390625" style="193" customWidth="1"/>
    <col min="10" max="10" width="10.125" style="193" customWidth="1"/>
    <col min="11" max="11" width="9.125" style="193" customWidth="1"/>
    <col min="12" max="12" width="16.75390625" style="193" customWidth="1"/>
    <col min="13" max="13" width="9.875" style="193" customWidth="1"/>
    <col min="14" max="14" width="2.625" style="193" bestFit="1" customWidth="1"/>
    <col min="15" max="15" width="9.125" style="193" customWidth="1"/>
    <col min="16" max="16" width="9.00390625" style="193" customWidth="1"/>
    <col min="17" max="16384" width="9.125" style="193" customWidth="1"/>
  </cols>
  <sheetData>
    <row r="1" spans="1:15" s="188" customFormat="1" ht="18">
      <c r="A1" s="107" t="str">
        <f>+OSNOVA!A2</f>
        <v>4/1.4.6.2 POPIS MATERIALA IN DEL S PREDRAČUNOM</v>
      </c>
      <c r="B1" s="125"/>
      <c r="D1" s="183"/>
      <c r="E1" s="184"/>
      <c r="F1" s="185"/>
      <c r="G1" s="185"/>
      <c r="H1" s="186"/>
      <c r="I1" s="187"/>
      <c r="J1" s="187"/>
      <c r="L1" s="185"/>
      <c r="M1" s="185"/>
      <c r="N1" s="189"/>
      <c r="O1" s="190"/>
    </row>
    <row r="2" spans="1:15" s="188" customFormat="1" ht="18">
      <c r="A2" s="107"/>
      <c r="B2" s="107"/>
      <c r="D2" s="183"/>
      <c r="E2" s="184"/>
      <c r="F2" s="185"/>
      <c r="G2" s="185"/>
      <c r="H2" s="186"/>
      <c r="I2" s="187"/>
      <c r="J2" s="187"/>
      <c r="L2" s="185"/>
      <c r="M2" s="185"/>
      <c r="N2" s="189"/>
      <c r="O2" s="190"/>
    </row>
    <row r="3" spans="1:15" s="188" customFormat="1" ht="18">
      <c r="A3" s="107" t="str">
        <f>+OZN</f>
        <v>4/1</v>
      </c>
      <c r="B3" s="107" t="str">
        <f>+DEL</f>
        <v>ELEKTRIČNE INŠTALACIJE</v>
      </c>
      <c r="D3" s="183"/>
      <c r="E3" s="184"/>
      <c r="F3" s="185"/>
      <c r="G3" s="185"/>
      <c r="H3" s="186"/>
      <c r="I3" s="187"/>
      <c r="J3" s="187"/>
      <c r="L3" s="185"/>
      <c r="M3" s="185"/>
      <c r="N3" s="189"/>
      <c r="O3" s="190"/>
    </row>
    <row r="4" spans="1:15" s="125" customFormat="1" ht="18">
      <c r="A4" s="107"/>
      <c r="B4" s="106"/>
      <c r="C4" s="107"/>
      <c r="D4" s="108"/>
      <c r="E4" s="109"/>
      <c r="F4" s="110"/>
      <c r="G4" s="110"/>
      <c r="H4" s="91"/>
      <c r="I4" s="150"/>
      <c r="J4" s="150"/>
      <c r="L4" s="110"/>
      <c r="M4" s="110"/>
      <c r="N4" s="90"/>
      <c r="O4" s="76"/>
    </row>
    <row r="5" spans="1:8" s="274" customFormat="1" ht="12">
      <c r="A5" s="275"/>
      <c r="B5" s="178"/>
      <c r="C5" s="189"/>
      <c r="D5" s="271"/>
      <c r="E5" s="189"/>
      <c r="F5" s="272"/>
      <c r="G5" s="273"/>
      <c r="H5" s="189"/>
    </row>
    <row r="6" spans="1:8" s="266" customFormat="1" ht="16.5" thickBot="1">
      <c r="A6" s="261" t="s">
        <v>118</v>
      </c>
      <c r="B6" s="191"/>
      <c r="C6" s="262"/>
      <c r="D6" s="263"/>
      <c r="E6" s="264"/>
      <c r="F6" s="264"/>
      <c r="G6" s="265"/>
      <c r="H6" s="262"/>
    </row>
    <row r="7" spans="1:8" s="274" customFormat="1" ht="12">
      <c r="A7" s="275"/>
      <c r="B7" s="178"/>
      <c r="C7" s="189"/>
      <c r="D7" s="271"/>
      <c r="E7" s="189"/>
      <c r="F7" s="272"/>
      <c r="G7" s="273"/>
      <c r="H7" s="189"/>
    </row>
    <row r="8" spans="1:8" s="274" customFormat="1" ht="24">
      <c r="A8" s="268">
        <f>1</f>
        <v>1</v>
      </c>
      <c r="B8" s="178" t="s">
        <v>135</v>
      </c>
      <c r="C8" s="178"/>
      <c r="D8" s="271"/>
      <c r="E8" s="189"/>
      <c r="F8" s="272"/>
      <c r="G8" s="273"/>
      <c r="H8" s="189"/>
    </row>
    <row r="9" spans="1:8" s="274" customFormat="1" ht="24">
      <c r="A9" s="268">
        <f>A8+1</f>
        <v>2</v>
      </c>
      <c r="B9" s="178" t="s">
        <v>139</v>
      </c>
      <c r="C9" s="189"/>
      <c r="D9" s="271"/>
      <c r="E9" s="189"/>
      <c r="F9" s="272"/>
      <c r="G9" s="273"/>
      <c r="H9" s="189"/>
    </row>
    <row r="10" spans="1:8" s="274" customFormat="1" ht="24">
      <c r="A10" s="268">
        <f>A9+1</f>
        <v>3</v>
      </c>
      <c r="B10" s="178" t="s">
        <v>140</v>
      </c>
      <c r="C10" s="189"/>
      <c r="D10" s="271"/>
      <c r="E10" s="189"/>
      <c r="F10" s="272"/>
      <c r="G10" s="273"/>
      <c r="H10" s="189"/>
    </row>
    <row r="11" spans="1:8" s="274" customFormat="1" ht="12">
      <c r="A11" s="275"/>
      <c r="B11" s="276"/>
      <c r="C11" s="189"/>
      <c r="D11" s="271"/>
      <c r="E11" s="189"/>
      <c r="F11" s="272"/>
      <c r="G11" s="273"/>
      <c r="H11" s="189"/>
    </row>
    <row r="12" spans="1:8" s="270" customFormat="1" ht="12">
      <c r="A12" s="268"/>
      <c r="B12" s="277"/>
      <c r="C12" s="267"/>
      <c r="D12" s="268"/>
      <c r="E12" s="256"/>
      <c r="F12" s="256"/>
      <c r="G12" s="269"/>
      <c r="H12" s="267"/>
    </row>
    <row r="13" spans="1:8" s="270" customFormat="1" ht="12">
      <c r="A13" s="268"/>
      <c r="B13" s="277"/>
      <c r="C13" s="267"/>
      <c r="D13" s="268"/>
      <c r="E13" s="256"/>
      <c r="F13" s="256"/>
      <c r="G13" s="269"/>
      <c r="H13" s="267"/>
    </row>
    <row r="14" spans="1:8" s="270" customFormat="1" ht="12">
      <c r="A14" s="268"/>
      <c r="B14" s="277"/>
      <c r="C14" s="267"/>
      <c r="D14" s="268"/>
      <c r="E14" s="256"/>
      <c r="F14" s="256"/>
      <c r="G14" s="269"/>
      <c r="H14" s="267"/>
    </row>
    <row r="15" spans="1:8" s="270" customFormat="1" ht="12">
      <c r="A15" s="268"/>
      <c r="B15" s="277"/>
      <c r="C15" s="267"/>
      <c r="D15" s="268"/>
      <c r="E15" s="256"/>
      <c r="F15" s="256"/>
      <c r="G15" s="269"/>
      <c r="H15" s="267"/>
    </row>
    <row r="16" spans="1:8" s="270" customFormat="1" ht="12">
      <c r="A16" s="268"/>
      <c r="B16" s="277"/>
      <c r="C16" s="267"/>
      <c r="D16" s="268"/>
      <c r="E16" s="256"/>
      <c r="F16" s="256"/>
      <c r="G16" s="269"/>
      <c r="H16" s="267"/>
    </row>
    <row r="17" spans="1:8" s="270" customFormat="1" ht="12">
      <c r="A17" s="268"/>
      <c r="B17" s="277"/>
      <c r="C17" s="267"/>
      <c r="D17" s="268"/>
      <c r="E17" s="256"/>
      <c r="F17" s="256"/>
      <c r="G17" s="269"/>
      <c r="H17" s="267"/>
    </row>
    <row r="18" spans="1:8" s="270" customFormat="1" ht="12">
      <c r="A18" s="268"/>
      <c r="B18" s="277"/>
      <c r="C18" s="267"/>
      <c r="D18" s="268"/>
      <c r="E18" s="256"/>
      <c r="F18" s="256"/>
      <c r="G18" s="269"/>
      <c r="H18" s="267"/>
    </row>
    <row r="19" spans="1:8" s="270" customFormat="1" ht="12">
      <c r="A19" s="268"/>
      <c r="B19" s="277"/>
      <c r="C19" s="267"/>
      <c r="D19" s="268"/>
      <c r="E19" s="256"/>
      <c r="F19" s="256"/>
      <c r="G19" s="269"/>
      <c r="H19" s="267"/>
    </row>
    <row r="20" spans="1:8" s="270" customFormat="1" ht="12">
      <c r="A20" s="268"/>
      <c r="B20" s="277"/>
      <c r="C20" s="267"/>
      <c r="D20" s="268"/>
      <c r="E20" s="256"/>
      <c r="F20" s="256"/>
      <c r="G20" s="269"/>
      <c r="H20" s="267"/>
    </row>
    <row r="21" spans="1:8" s="270" customFormat="1" ht="12">
      <c r="A21" s="267"/>
      <c r="B21" s="277"/>
      <c r="C21" s="267"/>
      <c r="D21" s="268"/>
      <c r="E21" s="256"/>
      <c r="F21" s="256"/>
      <c r="G21" s="269"/>
      <c r="H21" s="267"/>
    </row>
    <row r="22" spans="1:8" s="270" customFormat="1" ht="12">
      <c r="A22" s="267"/>
      <c r="B22" s="277"/>
      <c r="C22" s="267"/>
      <c r="D22" s="268"/>
      <c r="E22" s="256"/>
      <c r="F22" s="256"/>
      <c r="G22" s="269"/>
      <c r="H22" s="267"/>
    </row>
    <row r="23" spans="1:8" s="270" customFormat="1" ht="12">
      <c r="A23" s="267"/>
      <c r="B23" s="277"/>
      <c r="C23" s="267"/>
      <c r="D23" s="268"/>
      <c r="E23" s="256"/>
      <c r="F23" s="256"/>
      <c r="G23" s="269"/>
      <c r="H23" s="267"/>
    </row>
    <row r="24" spans="1:8" s="270" customFormat="1" ht="12">
      <c r="A24" s="267"/>
      <c r="B24" s="277"/>
      <c r="C24" s="267"/>
      <c r="D24" s="268"/>
      <c r="E24" s="256"/>
      <c r="F24" s="256"/>
      <c r="G24" s="269"/>
      <c r="H24" s="267"/>
    </row>
    <row r="25" spans="1:8" s="270" customFormat="1" ht="12">
      <c r="A25" s="267"/>
      <c r="B25" s="277"/>
      <c r="C25" s="267"/>
      <c r="D25" s="268"/>
      <c r="E25" s="256"/>
      <c r="F25" s="256"/>
      <c r="G25" s="269"/>
      <c r="H25" s="267"/>
    </row>
    <row r="26" spans="1:8" s="270" customFormat="1" ht="12">
      <c r="A26" s="267"/>
      <c r="B26" s="277"/>
      <c r="C26" s="267"/>
      <c r="D26" s="268"/>
      <c r="E26" s="256"/>
      <c r="F26" s="256"/>
      <c r="G26" s="269"/>
      <c r="H26" s="267"/>
    </row>
    <row r="27" spans="1:8" s="270" customFormat="1" ht="12">
      <c r="A27" s="267"/>
      <c r="B27" s="277"/>
      <c r="C27" s="267"/>
      <c r="D27" s="268"/>
      <c r="E27" s="256"/>
      <c r="F27" s="256"/>
      <c r="G27" s="269"/>
      <c r="H27" s="267"/>
    </row>
    <row r="28" spans="1:8" s="270" customFormat="1" ht="12">
      <c r="A28" s="267"/>
      <c r="B28" s="277"/>
      <c r="C28" s="267"/>
      <c r="D28" s="268"/>
      <c r="E28" s="256"/>
      <c r="F28" s="256"/>
      <c r="G28" s="269"/>
      <c r="H28" s="267"/>
    </row>
    <row r="29" spans="1:8" s="270" customFormat="1" ht="12">
      <c r="A29" s="267"/>
      <c r="B29" s="277"/>
      <c r="C29" s="267"/>
      <c r="D29" s="268"/>
      <c r="E29" s="256"/>
      <c r="F29" s="256"/>
      <c r="G29" s="269"/>
      <c r="H29" s="267"/>
    </row>
    <row r="30" spans="1:8" s="270" customFormat="1" ht="12">
      <c r="A30" s="267"/>
      <c r="B30" s="277"/>
      <c r="C30" s="267"/>
      <c r="D30" s="268"/>
      <c r="E30" s="256"/>
      <c r="F30" s="256"/>
      <c r="G30" s="269"/>
      <c r="H30" s="267"/>
    </row>
    <row r="31" spans="1:8" s="270" customFormat="1" ht="12">
      <c r="A31" s="267"/>
      <c r="B31" s="277"/>
      <c r="C31" s="267"/>
      <c r="D31" s="268"/>
      <c r="E31" s="256"/>
      <c r="F31" s="256"/>
      <c r="G31" s="269"/>
      <c r="H31" s="267"/>
    </row>
    <row r="32" spans="1:8" s="270" customFormat="1" ht="12">
      <c r="A32" s="267"/>
      <c r="B32" s="277"/>
      <c r="C32" s="267"/>
      <c r="D32" s="268"/>
      <c r="E32" s="256"/>
      <c r="F32" s="256"/>
      <c r="G32" s="269"/>
      <c r="H32" s="267"/>
    </row>
    <row r="33" spans="1:8" s="270" customFormat="1" ht="12">
      <c r="A33" s="267"/>
      <c r="B33" s="277"/>
      <c r="C33" s="267"/>
      <c r="D33" s="268"/>
      <c r="E33" s="256"/>
      <c r="F33" s="256"/>
      <c r="G33" s="269"/>
      <c r="H33" s="267"/>
    </row>
    <row r="34" spans="1:8" s="270" customFormat="1" ht="12">
      <c r="A34" s="267"/>
      <c r="B34" s="277"/>
      <c r="C34" s="267"/>
      <c r="D34" s="268"/>
      <c r="E34" s="256"/>
      <c r="F34" s="256"/>
      <c r="G34" s="269"/>
      <c r="H34" s="267"/>
    </row>
    <row r="35" spans="1:8" s="270" customFormat="1" ht="12">
      <c r="A35" s="267"/>
      <c r="B35" s="277"/>
      <c r="C35" s="267"/>
      <c r="D35" s="268"/>
      <c r="E35" s="256"/>
      <c r="F35" s="256"/>
      <c r="G35" s="269"/>
      <c r="H35" s="267"/>
    </row>
    <row r="36" spans="1:8" s="270" customFormat="1" ht="12">
      <c r="A36" s="267"/>
      <c r="B36" s="277"/>
      <c r="C36" s="267"/>
      <c r="D36" s="268"/>
      <c r="E36" s="256"/>
      <c r="F36" s="256"/>
      <c r="G36" s="269"/>
      <c r="H36" s="267"/>
    </row>
    <row r="37" spans="1:8" s="270" customFormat="1" ht="12">
      <c r="A37" s="267"/>
      <c r="B37" s="277"/>
      <c r="C37" s="267"/>
      <c r="D37" s="268"/>
      <c r="E37" s="256"/>
      <c r="F37" s="256"/>
      <c r="G37" s="269"/>
      <c r="H37" s="267"/>
    </row>
    <row r="38" spans="1:8" s="270" customFormat="1" ht="12">
      <c r="A38" s="267"/>
      <c r="B38" s="277"/>
      <c r="C38" s="267"/>
      <c r="D38" s="268"/>
      <c r="E38" s="256"/>
      <c r="F38" s="256"/>
      <c r="G38" s="269"/>
      <c r="H38" s="267"/>
    </row>
    <row r="39" spans="1:8" s="270" customFormat="1" ht="12">
      <c r="A39" s="267"/>
      <c r="B39" s="277"/>
      <c r="C39" s="267"/>
      <c r="D39" s="268"/>
      <c r="E39" s="256"/>
      <c r="F39" s="256"/>
      <c r="G39" s="269"/>
      <c r="H39" s="267"/>
    </row>
    <row r="40" spans="1:8" s="270" customFormat="1" ht="12">
      <c r="A40" s="267"/>
      <c r="B40" s="277"/>
      <c r="C40" s="267"/>
      <c r="D40" s="268"/>
      <c r="E40" s="256"/>
      <c r="F40" s="256"/>
      <c r="G40" s="269"/>
      <c r="H40" s="267"/>
    </row>
    <row r="41" spans="1:8" s="270" customFormat="1" ht="12">
      <c r="A41" s="267"/>
      <c r="B41" s="277"/>
      <c r="C41" s="267"/>
      <c r="D41" s="268"/>
      <c r="E41" s="256"/>
      <c r="F41" s="256"/>
      <c r="G41" s="269"/>
      <c r="H41" s="267"/>
    </row>
    <row r="42" spans="1:8" s="270" customFormat="1" ht="12">
      <c r="A42" s="267"/>
      <c r="B42" s="277"/>
      <c r="C42" s="267"/>
      <c r="D42" s="268"/>
      <c r="E42" s="256"/>
      <c r="F42" s="256"/>
      <c r="G42" s="269"/>
      <c r="H42" s="267"/>
    </row>
    <row r="43" spans="1:8" s="270" customFormat="1" ht="12">
      <c r="A43" s="267"/>
      <c r="B43" s="277"/>
      <c r="C43" s="267"/>
      <c r="D43" s="268"/>
      <c r="E43" s="256"/>
      <c r="F43" s="256"/>
      <c r="G43" s="269"/>
      <c r="H43" s="267"/>
    </row>
    <row r="44" spans="1:8" s="270" customFormat="1" ht="12">
      <c r="A44" s="267"/>
      <c r="B44" s="277"/>
      <c r="C44" s="267"/>
      <c r="D44" s="268"/>
      <c r="E44" s="256"/>
      <c r="F44" s="256"/>
      <c r="G44" s="269"/>
      <c r="H44" s="267"/>
    </row>
    <row r="45" spans="1:8" s="270" customFormat="1" ht="12">
      <c r="A45" s="267"/>
      <c r="B45" s="277"/>
      <c r="C45" s="267"/>
      <c r="D45" s="268"/>
      <c r="E45" s="256"/>
      <c r="F45" s="256"/>
      <c r="G45" s="269"/>
      <c r="H45" s="267"/>
    </row>
    <row r="46" spans="1:8" s="270" customFormat="1" ht="12">
      <c r="A46" s="267"/>
      <c r="B46" s="277"/>
      <c r="C46" s="267"/>
      <c r="D46" s="268"/>
      <c r="E46" s="256"/>
      <c r="F46" s="256"/>
      <c r="G46" s="269"/>
      <c r="H46" s="267"/>
    </row>
    <row r="47" spans="1:8" s="270" customFormat="1" ht="12">
      <c r="A47" s="267"/>
      <c r="B47" s="277"/>
      <c r="C47" s="267"/>
      <c r="D47" s="268"/>
      <c r="E47" s="256"/>
      <c r="F47" s="256"/>
      <c r="G47" s="269"/>
      <c r="H47" s="267"/>
    </row>
    <row r="48" spans="1:8" s="270" customFormat="1" ht="12">
      <c r="A48" s="267"/>
      <c r="B48" s="277"/>
      <c r="C48" s="267"/>
      <c r="D48" s="268"/>
      <c r="E48" s="256"/>
      <c r="F48" s="256"/>
      <c r="G48" s="269"/>
      <c r="H48" s="267"/>
    </row>
    <row r="49" spans="1:8" s="270" customFormat="1" ht="12">
      <c r="A49" s="267"/>
      <c r="B49" s="277"/>
      <c r="C49" s="267"/>
      <c r="D49" s="268"/>
      <c r="E49" s="256"/>
      <c r="F49" s="256"/>
      <c r="G49" s="269"/>
      <c r="H49" s="267"/>
    </row>
    <row r="50" spans="1:8" s="270" customFormat="1" ht="12">
      <c r="A50" s="267"/>
      <c r="B50" s="277"/>
      <c r="C50" s="267"/>
      <c r="D50" s="268"/>
      <c r="E50" s="256"/>
      <c r="F50" s="256"/>
      <c r="G50" s="269"/>
      <c r="H50" s="267"/>
    </row>
    <row r="51" spans="1:8" s="270" customFormat="1" ht="12">
      <c r="A51" s="267"/>
      <c r="B51" s="277"/>
      <c r="C51" s="267"/>
      <c r="D51" s="268"/>
      <c r="E51" s="256"/>
      <c r="F51" s="256"/>
      <c r="G51" s="269"/>
      <c r="H51" s="267"/>
    </row>
    <row r="52" spans="1:8" s="270" customFormat="1" ht="12">
      <c r="A52" s="267"/>
      <c r="B52" s="277"/>
      <c r="C52" s="267"/>
      <c r="D52" s="268"/>
      <c r="E52" s="256"/>
      <c r="F52" s="256"/>
      <c r="G52" s="269"/>
      <c r="H52" s="267"/>
    </row>
    <row r="53" spans="1:8" s="270" customFormat="1" ht="12">
      <c r="A53" s="267"/>
      <c r="B53" s="277"/>
      <c r="C53" s="267"/>
      <c r="D53" s="268"/>
      <c r="E53" s="256"/>
      <c r="F53" s="256"/>
      <c r="G53" s="269"/>
      <c r="H53" s="267"/>
    </row>
    <row r="54" spans="1:8" s="270" customFormat="1" ht="12">
      <c r="A54" s="267"/>
      <c r="B54" s="277"/>
      <c r="C54" s="267"/>
      <c r="D54" s="268"/>
      <c r="E54" s="256"/>
      <c r="F54" s="256"/>
      <c r="G54" s="269"/>
      <c r="H54" s="267"/>
    </row>
    <row r="55" spans="1:8" s="270" customFormat="1" ht="12">
      <c r="A55" s="267"/>
      <c r="B55" s="277"/>
      <c r="C55" s="267"/>
      <c r="D55" s="268"/>
      <c r="E55" s="256"/>
      <c r="F55" s="256"/>
      <c r="G55" s="269"/>
      <c r="H55" s="267"/>
    </row>
    <row r="56" spans="1:8" s="270" customFormat="1" ht="12">
      <c r="A56" s="267"/>
      <c r="B56" s="277"/>
      <c r="C56" s="267"/>
      <c r="D56" s="268"/>
      <c r="E56" s="256"/>
      <c r="F56" s="256"/>
      <c r="G56" s="269"/>
      <c r="H56" s="267"/>
    </row>
    <row r="57" spans="1:8" s="270" customFormat="1" ht="12">
      <c r="A57" s="267"/>
      <c r="B57" s="277"/>
      <c r="C57" s="267"/>
      <c r="D57" s="268"/>
      <c r="E57" s="256"/>
      <c r="F57" s="256"/>
      <c r="G57" s="269"/>
      <c r="H57" s="267"/>
    </row>
    <row r="58" spans="1:8" s="270" customFormat="1" ht="12">
      <c r="A58" s="267"/>
      <c r="B58" s="277"/>
      <c r="C58" s="267"/>
      <c r="D58" s="268"/>
      <c r="E58" s="256"/>
      <c r="F58" s="256"/>
      <c r="G58" s="269"/>
      <c r="H58" s="267"/>
    </row>
    <row r="59" spans="1:8" s="270" customFormat="1" ht="12">
      <c r="A59" s="267"/>
      <c r="B59" s="277"/>
      <c r="C59" s="267"/>
      <c r="D59" s="268"/>
      <c r="E59" s="256"/>
      <c r="F59" s="256"/>
      <c r="G59" s="269"/>
      <c r="H59" s="267"/>
    </row>
    <row r="60" spans="1:8" s="270" customFormat="1" ht="12">
      <c r="A60" s="267"/>
      <c r="B60" s="277"/>
      <c r="C60" s="267"/>
      <c r="D60" s="268"/>
      <c r="E60" s="256"/>
      <c r="F60" s="256"/>
      <c r="G60" s="269"/>
      <c r="H60" s="267"/>
    </row>
    <row r="61" spans="1:8" s="270" customFormat="1" ht="12">
      <c r="A61" s="267"/>
      <c r="B61" s="277"/>
      <c r="C61" s="267"/>
      <c r="D61" s="268"/>
      <c r="E61" s="256"/>
      <c r="F61" s="256"/>
      <c r="G61" s="269"/>
      <c r="H61" s="267"/>
    </row>
    <row r="62" spans="1:8" s="270" customFormat="1" ht="12">
      <c r="A62" s="267"/>
      <c r="B62" s="277"/>
      <c r="C62" s="267"/>
      <c r="D62" s="268"/>
      <c r="E62" s="256"/>
      <c r="F62" s="256"/>
      <c r="G62" s="269"/>
      <c r="H62" s="267"/>
    </row>
    <row r="63" spans="1:8" s="270" customFormat="1" ht="12">
      <c r="A63" s="267"/>
      <c r="B63" s="277"/>
      <c r="C63" s="267"/>
      <c r="D63" s="268"/>
      <c r="E63" s="256"/>
      <c r="F63" s="256"/>
      <c r="G63" s="269"/>
      <c r="H63" s="267"/>
    </row>
    <row r="64" spans="1:8" s="270" customFormat="1" ht="12">
      <c r="A64" s="267"/>
      <c r="B64" s="277"/>
      <c r="C64" s="267"/>
      <c r="D64" s="268"/>
      <c r="E64" s="256"/>
      <c r="F64" s="256"/>
      <c r="G64" s="269"/>
      <c r="H64" s="267"/>
    </row>
    <row r="65" spans="1:8" s="270" customFormat="1" ht="12">
      <c r="A65" s="267"/>
      <c r="B65" s="277"/>
      <c r="C65" s="267"/>
      <c r="D65" s="268"/>
      <c r="E65" s="256"/>
      <c r="F65" s="256"/>
      <c r="G65" s="269"/>
      <c r="H65" s="267"/>
    </row>
    <row r="66" spans="1:8" s="270" customFormat="1" ht="12">
      <c r="A66" s="267"/>
      <c r="B66" s="277"/>
      <c r="C66" s="267"/>
      <c r="D66" s="268"/>
      <c r="E66" s="256"/>
      <c r="F66" s="256"/>
      <c r="G66" s="269"/>
      <c r="H66" s="267"/>
    </row>
    <row r="67" spans="1:8" s="270" customFormat="1" ht="12">
      <c r="A67" s="267"/>
      <c r="B67" s="277"/>
      <c r="C67" s="267"/>
      <c r="D67" s="268"/>
      <c r="E67" s="256"/>
      <c r="F67" s="256"/>
      <c r="G67" s="269"/>
      <c r="H67" s="267"/>
    </row>
    <row r="68" spans="1:8" s="270" customFormat="1" ht="12">
      <c r="A68" s="267"/>
      <c r="B68" s="277"/>
      <c r="C68" s="267"/>
      <c r="D68" s="268"/>
      <c r="E68" s="256"/>
      <c r="F68" s="256"/>
      <c r="G68" s="269"/>
      <c r="H68" s="267"/>
    </row>
    <row r="69" spans="1:8" s="270" customFormat="1" ht="12">
      <c r="A69" s="267"/>
      <c r="B69" s="277"/>
      <c r="C69" s="267"/>
      <c r="D69" s="268"/>
      <c r="E69" s="256"/>
      <c r="F69" s="256"/>
      <c r="G69" s="269"/>
      <c r="H69" s="267"/>
    </row>
    <row r="70" spans="1:8" s="270" customFormat="1" ht="12">
      <c r="A70" s="267"/>
      <c r="B70" s="277"/>
      <c r="C70" s="267"/>
      <c r="D70" s="268"/>
      <c r="E70" s="256"/>
      <c r="F70" s="256"/>
      <c r="G70" s="269"/>
      <c r="H70" s="267"/>
    </row>
    <row r="71" spans="1:8" s="270" customFormat="1" ht="12">
      <c r="A71" s="267"/>
      <c r="B71" s="277"/>
      <c r="C71" s="267"/>
      <c r="D71" s="268"/>
      <c r="E71" s="256"/>
      <c r="F71" s="256"/>
      <c r="G71" s="269"/>
      <c r="H71" s="267"/>
    </row>
    <row r="72" spans="1:8" s="270" customFormat="1" ht="12">
      <c r="A72" s="267"/>
      <c r="B72" s="277"/>
      <c r="C72" s="267"/>
      <c r="D72" s="268"/>
      <c r="E72" s="256"/>
      <c r="F72" s="256"/>
      <c r="G72" s="269"/>
      <c r="H72" s="267"/>
    </row>
    <row r="73" spans="1:8" s="270" customFormat="1" ht="12">
      <c r="A73" s="267"/>
      <c r="B73" s="277"/>
      <c r="C73" s="267"/>
      <c r="D73" s="268"/>
      <c r="E73" s="256"/>
      <c r="F73" s="256"/>
      <c r="G73" s="269"/>
      <c r="H73" s="267"/>
    </row>
    <row r="74" spans="1:8" s="270" customFormat="1" ht="12">
      <c r="A74" s="267"/>
      <c r="B74" s="277"/>
      <c r="C74" s="267"/>
      <c r="D74" s="268"/>
      <c r="E74" s="256"/>
      <c r="F74" s="256"/>
      <c r="G74" s="269"/>
      <c r="H74" s="267"/>
    </row>
    <row r="75" spans="1:8" s="270" customFormat="1" ht="12">
      <c r="A75" s="267"/>
      <c r="B75" s="277"/>
      <c r="C75" s="267"/>
      <c r="D75" s="268"/>
      <c r="E75" s="256"/>
      <c r="F75" s="256"/>
      <c r="G75" s="269"/>
      <c r="H75" s="267"/>
    </row>
    <row r="76" spans="1:8" s="270" customFormat="1" ht="12">
      <c r="A76" s="267"/>
      <c r="B76" s="277"/>
      <c r="C76" s="267"/>
      <c r="D76" s="268"/>
      <c r="E76" s="256"/>
      <c r="F76" s="256"/>
      <c r="G76" s="269"/>
      <c r="H76" s="267"/>
    </row>
    <row r="77" spans="1:8" s="270" customFormat="1" ht="12">
      <c r="A77" s="267"/>
      <c r="B77" s="277"/>
      <c r="C77" s="267"/>
      <c r="D77" s="268"/>
      <c r="E77" s="256"/>
      <c r="F77" s="256"/>
      <c r="G77" s="269"/>
      <c r="H77" s="267"/>
    </row>
    <row r="78" spans="1:8" s="270" customFormat="1" ht="12">
      <c r="A78" s="267"/>
      <c r="B78" s="277"/>
      <c r="C78" s="267"/>
      <c r="D78" s="268"/>
      <c r="E78" s="256"/>
      <c r="F78" s="256"/>
      <c r="G78" s="269"/>
      <c r="H78" s="267"/>
    </row>
    <row r="79" spans="1:8" s="270" customFormat="1" ht="12">
      <c r="A79" s="267"/>
      <c r="B79" s="277"/>
      <c r="C79" s="267"/>
      <c r="D79" s="268"/>
      <c r="E79" s="256"/>
      <c r="F79" s="256"/>
      <c r="G79" s="269"/>
      <c r="H79" s="267"/>
    </row>
    <row r="80" spans="1:8" s="270" customFormat="1" ht="12">
      <c r="A80" s="267"/>
      <c r="B80" s="277"/>
      <c r="C80" s="267"/>
      <c r="D80" s="268"/>
      <c r="E80" s="256"/>
      <c r="F80" s="256"/>
      <c r="G80" s="269"/>
      <c r="H80" s="267"/>
    </row>
    <row r="81" spans="1:8" s="270" customFormat="1" ht="12">
      <c r="A81" s="267"/>
      <c r="B81" s="277"/>
      <c r="C81" s="267"/>
      <c r="D81" s="268"/>
      <c r="E81" s="256"/>
      <c r="F81" s="256"/>
      <c r="G81" s="269"/>
      <c r="H81" s="267"/>
    </row>
    <row r="82" spans="1:8" s="270" customFormat="1" ht="12">
      <c r="A82" s="267"/>
      <c r="B82" s="277"/>
      <c r="C82" s="267"/>
      <c r="D82" s="268"/>
      <c r="E82" s="256"/>
      <c r="F82" s="256"/>
      <c r="G82" s="269"/>
      <c r="H82" s="267"/>
    </row>
    <row r="83" spans="1:8" s="270" customFormat="1" ht="12">
      <c r="A83" s="267"/>
      <c r="B83" s="277"/>
      <c r="C83" s="267"/>
      <c r="D83" s="268"/>
      <c r="E83" s="256"/>
      <c r="F83" s="256"/>
      <c r="G83" s="269"/>
      <c r="H83" s="267"/>
    </row>
    <row r="84" spans="1:8" s="270" customFormat="1" ht="12">
      <c r="A84" s="267"/>
      <c r="B84" s="277"/>
      <c r="C84" s="267"/>
      <c r="D84" s="268"/>
      <c r="E84" s="256"/>
      <c r="F84" s="256"/>
      <c r="G84" s="269"/>
      <c r="H84" s="267"/>
    </row>
    <row r="85" spans="1:8" s="270" customFormat="1" ht="12">
      <c r="A85" s="267"/>
      <c r="B85" s="277"/>
      <c r="C85" s="267"/>
      <c r="D85" s="268"/>
      <c r="E85" s="256"/>
      <c r="F85" s="256"/>
      <c r="G85" s="269"/>
      <c r="H85" s="267"/>
    </row>
    <row r="86" spans="1:8" s="270" customFormat="1" ht="12">
      <c r="A86" s="267"/>
      <c r="B86" s="277"/>
      <c r="C86" s="267"/>
      <c r="D86" s="268"/>
      <c r="E86" s="256"/>
      <c r="F86" s="256"/>
      <c r="G86" s="269"/>
      <c r="H86" s="267"/>
    </row>
    <row r="87" spans="1:8" s="270" customFormat="1" ht="12">
      <c r="A87" s="267"/>
      <c r="B87" s="277"/>
      <c r="C87" s="267"/>
      <c r="D87" s="268"/>
      <c r="E87" s="256"/>
      <c r="F87" s="256"/>
      <c r="G87" s="269"/>
      <c r="H87" s="267"/>
    </row>
    <row r="88" spans="1:8" s="270" customFormat="1" ht="12">
      <c r="A88" s="267"/>
      <c r="B88" s="277"/>
      <c r="C88" s="267"/>
      <c r="D88" s="268"/>
      <c r="E88" s="256"/>
      <c r="F88" s="256"/>
      <c r="G88" s="269"/>
      <c r="H88" s="267"/>
    </row>
    <row r="89" spans="1:8" s="270" customFormat="1" ht="12">
      <c r="A89" s="267"/>
      <c r="B89" s="277"/>
      <c r="C89" s="267"/>
      <c r="D89" s="268"/>
      <c r="E89" s="256"/>
      <c r="F89" s="256"/>
      <c r="G89" s="269"/>
      <c r="H89" s="267"/>
    </row>
    <row r="90" spans="1:8" s="270" customFormat="1" ht="12">
      <c r="A90" s="267"/>
      <c r="B90" s="277"/>
      <c r="C90" s="267"/>
      <c r="D90" s="268"/>
      <c r="E90" s="256"/>
      <c r="F90" s="256"/>
      <c r="G90" s="269"/>
      <c r="H90" s="267"/>
    </row>
    <row r="91" spans="1:8" s="270" customFormat="1" ht="12">
      <c r="A91" s="267"/>
      <c r="B91" s="277"/>
      <c r="C91" s="267"/>
      <c r="D91" s="268"/>
      <c r="E91" s="256"/>
      <c r="F91" s="256"/>
      <c r="G91" s="269"/>
      <c r="H91" s="267"/>
    </row>
    <row r="92" spans="1:8" s="270" customFormat="1" ht="12">
      <c r="A92" s="267"/>
      <c r="B92" s="277"/>
      <c r="C92" s="267"/>
      <c r="D92" s="268"/>
      <c r="E92" s="256"/>
      <c r="F92" s="256"/>
      <c r="G92" s="269"/>
      <c r="H92" s="267"/>
    </row>
    <row r="93" spans="1:8" s="270" customFormat="1" ht="12">
      <c r="A93" s="267"/>
      <c r="B93" s="277"/>
      <c r="C93" s="267"/>
      <c r="D93" s="268"/>
      <c r="E93" s="256"/>
      <c r="F93" s="256"/>
      <c r="G93" s="269"/>
      <c r="H93" s="267"/>
    </row>
    <row r="94" spans="1:8" s="270" customFormat="1" ht="12">
      <c r="A94" s="267"/>
      <c r="B94" s="277"/>
      <c r="C94" s="267"/>
      <c r="D94" s="268"/>
      <c r="E94" s="256"/>
      <c r="F94" s="256"/>
      <c r="G94" s="269"/>
      <c r="H94" s="267"/>
    </row>
    <row r="95" spans="1:8" s="270" customFormat="1" ht="12">
      <c r="A95" s="267"/>
      <c r="B95" s="277"/>
      <c r="C95" s="267"/>
      <c r="D95" s="268"/>
      <c r="E95" s="256"/>
      <c r="F95" s="256"/>
      <c r="G95" s="269"/>
      <c r="H95" s="267"/>
    </row>
    <row r="96" spans="1:8" s="270" customFormat="1" ht="12">
      <c r="A96" s="267"/>
      <c r="B96" s="277"/>
      <c r="C96" s="267"/>
      <c r="D96" s="268"/>
      <c r="E96" s="256"/>
      <c r="F96" s="256"/>
      <c r="G96" s="269"/>
      <c r="H96" s="267"/>
    </row>
    <row r="97" spans="1:8" s="270" customFormat="1" ht="12">
      <c r="A97" s="267"/>
      <c r="B97" s="277"/>
      <c r="C97" s="267"/>
      <c r="D97" s="268"/>
      <c r="E97" s="256"/>
      <c r="F97" s="256"/>
      <c r="G97" s="269"/>
      <c r="H97" s="267"/>
    </row>
    <row r="98" spans="1:8" s="270" customFormat="1" ht="12">
      <c r="A98" s="267"/>
      <c r="B98" s="277"/>
      <c r="C98" s="267"/>
      <c r="D98" s="268"/>
      <c r="E98" s="256"/>
      <c r="F98" s="256"/>
      <c r="G98" s="269"/>
      <c r="H98" s="267"/>
    </row>
    <row r="99" spans="1:8" s="270" customFormat="1" ht="12">
      <c r="A99" s="267"/>
      <c r="B99" s="277"/>
      <c r="C99" s="267"/>
      <c r="D99" s="268"/>
      <c r="E99" s="256"/>
      <c r="F99" s="256"/>
      <c r="G99" s="269"/>
      <c r="H99" s="267"/>
    </row>
    <row r="100" spans="1:8" s="270" customFormat="1" ht="12">
      <c r="A100" s="267"/>
      <c r="B100" s="277"/>
      <c r="C100" s="267"/>
      <c r="D100" s="268"/>
      <c r="E100" s="256"/>
      <c r="F100" s="256"/>
      <c r="G100" s="269"/>
      <c r="H100" s="267"/>
    </row>
    <row r="101" spans="1:8" s="270" customFormat="1" ht="12">
      <c r="A101" s="267"/>
      <c r="B101" s="277"/>
      <c r="C101" s="267"/>
      <c r="D101" s="268"/>
      <c r="E101" s="256"/>
      <c r="F101" s="256"/>
      <c r="G101" s="269"/>
      <c r="H101" s="267"/>
    </row>
    <row r="102" spans="1:8" s="270" customFormat="1" ht="12">
      <c r="A102" s="267"/>
      <c r="B102" s="277"/>
      <c r="C102" s="267"/>
      <c r="D102" s="268"/>
      <c r="E102" s="256"/>
      <c r="F102" s="256"/>
      <c r="G102" s="269"/>
      <c r="H102" s="267"/>
    </row>
    <row r="103" spans="1:8" s="270" customFormat="1" ht="12">
      <c r="A103" s="267"/>
      <c r="B103" s="277"/>
      <c r="C103" s="267"/>
      <c r="D103" s="268"/>
      <c r="E103" s="256"/>
      <c r="F103" s="256"/>
      <c r="G103" s="269"/>
      <c r="H103" s="267"/>
    </row>
    <row r="104" spans="1:8" s="270" customFormat="1" ht="12">
      <c r="A104" s="267"/>
      <c r="B104" s="277"/>
      <c r="C104" s="267"/>
      <c r="D104" s="268"/>
      <c r="E104" s="256"/>
      <c r="F104" s="256"/>
      <c r="G104" s="269"/>
      <c r="H104" s="267"/>
    </row>
    <row r="105" spans="1:8" s="270" customFormat="1" ht="12">
      <c r="A105" s="267"/>
      <c r="B105" s="277"/>
      <c r="C105" s="267"/>
      <c r="D105" s="268"/>
      <c r="E105" s="256"/>
      <c r="F105" s="256"/>
      <c r="G105" s="269"/>
      <c r="H105" s="267"/>
    </row>
    <row r="106" spans="1:8" s="270" customFormat="1" ht="12">
      <c r="A106" s="267"/>
      <c r="B106" s="277"/>
      <c r="C106" s="267"/>
      <c r="D106" s="268"/>
      <c r="E106" s="256"/>
      <c r="F106" s="256"/>
      <c r="G106" s="269"/>
      <c r="H106" s="267"/>
    </row>
  </sheetData>
  <sheetProtection password="CAEC" sheet="1" objects="1" scenarios="1"/>
  <printOptions/>
  <pageMargins left="0.984251968503937" right="0.3937007874015748" top="0.984251968503937" bottom="0.7480314960629921" header="0" footer="0.3937007874015748"/>
  <pageSetup horizontalDpi="300" verticalDpi="300" orientation="portrait" paperSize="9" r:id="rId1"/>
  <headerFooter alignWithMargins="0">
    <oddHeader>&amp;L
&amp;9&amp;R&amp;"Projekt,Običajno"&amp;72p</oddHeader>
    <oddFooter>&amp;C&amp;6 &amp; List: 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0">
    <tabColor rgb="FF92D050"/>
  </sheetPr>
  <dimension ref="A1:O178"/>
  <sheetViews>
    <sheetView view="pageBreakPreview" zoomScale="85" zoomScaleSheetLayoutView="85" workbookViewId="0" topLeftCell="A1">
      <selection activeCell="M14" sqref="M14"/>
    </sheetView>
  </sheetViews>
  <sheetFormatPr defaultColWidth="9.00390625" defaultRowHeight="12.75"/>
  <cols>
    <col min="1" max="1" width="2.625" style="77" customWidth="1"/>
    <col min="2" max="2" width="4.375" style="77" customWidth="1"/>
    <col min="3" max="3" width="43.75390625" style="111" customWidth="1"/>
    <col min="4" max="4" width="6.25390625" style="77" customWidth="1"/>
    <col min="5" max="5" width="7.625" style="112" customWidth="1"/>
    <col min="6" max="6" width="9.625" style="409" customWidth="1"/>
    <col min="7" max="7" width="13.25390625" style="113" customWidth="1"/>
    <col min="8" max="8" width="20.375" style="334" hidden="1" customWidth="1"/>
    <col min="9" max="9" width="11.75390625" style="333" hidden="1" customWidth="1"/>
    <col min="10" max="11" width="11.75390625" style="204" hidden="1" customWidth="1"/>
    <col min="12" max="12" width="9.875" style="124" customWidth="1"/>
    <col min="13" max="13" width="9.625" style="124" customWidth="1"/>
    <col min="14" max="14" width="9.125" style="124" customWidth="1"/>
    <col min="15" max="15" width="9.00390625" style="124" customWidth="1"/>
    <col min="16" max="16384" width="9.125" style="124" customWidth="1"/>
  </cols>
  <sheetData>
    <row r="1" spans="1:12" s="125" customFormat="1" ht="18.75">
      <c r="A1" s="107" t="str">
        <f>+OSNOVA!A2</f>
        <v>4/1.4.6.2 POPIS MATERIALA IN DEL S PREDRAČUNOM</v>
      </c>
      <c r="C1" s="107"/>
      <c r="D1" s="108"/>
      <c r="E1" s="109"/>
      <c r="F1" s="407"/>
      <c r="G1" s="110"/>
      <c r="H1" s="91"/>
      <c r="I1" s="333"/>
      <c r="J1" s="344"/>
      <c r="K1" s="344"/>
      <c r="L1" s="76"/>
    </row>
    <row r="2" spans="1:12" s="125" customFormat="1" ht="18.75">
      <c r="A2" s="107"/>
      <c r="B2" s="107"/>
      <c r="C2" s="107"/>
      <c r="D2" s="108"/>
      <c r="E2" s="109"/>
      <c r="F2" s="407"/>
      <c r="G2" s="110"/>
      <c r="H2" s="91"/>
      <c r="I2" s="333"/>
      <c r="J2" s="344"/>
      <c r="K2" s="344"/>
      <c r="L2" s="76"/>
    </row>
    <row r="3" spans="1:12" s="125" customFormat="1" ht="18.75">
      <c r="A3" s="107" t="str">
        <f>+OZN</f>
        <v>4/1</v>
      </c>
      <c r="C3" s="107" t="str">
        <f>+DEL</f>
        <v>ELEKTRIČNE INŠTALACIJE</v>
      </c>
      <c r="D3" s="108"/>
      <c r="E3" s="109"/>
      <c r="F3" s="407"/>
      <c r="G3" s="110"/>
      <c r="H3" s="91"/>
      <c r="I3" s="333"/>
      <c r="J3" s="344"/>
      <c r="K3" s="344"/>
      <c r="L3" s="76"/>
    </row>
    <row r="4" spans="1:12" s="125" customFormat="1" ht="18.75">
      <c r="A4" s="107"/>
      <c r="B4" s="106"/>
      <c r="C4" s="107"/>
      <c r="D4" s="108"/>
      <c r="E4" s="109"/>
      <c r="F4" s="407"/>
      <c r="G4" s="110"/>
      <c r="H4" s="91"/>
      <c r="I4" s="333"/>
      <c r="J4" s="344"/>
      <c r="K4" s="344"/>
      <c r="L4" s="76"/>
    </row>
    <row r="5" spans="1:12" s="188" customFormat="1" ht="18.75">
      <c r="A5" s="181" t="str">
        <f>+OSNOVA!D34</f>
        <v>E1.</v>
      </c>
      <c r="B5" s="182"/>
      <c r="C5" s="181" t="str">
        <f>+OSNOVA!E34</f>
        <v>ELEKTROMONTAŽNA DELA</v>
      </c>
      <c r="D5" s="183"/>
      <c r="E5" s="184"/>
      <c r="F5" s="408"/>
      <c r="G5" s="185"/>
      <c r="H5" s="186"/>
      <c r="I5" s="333"/>
      <c r="J5" s="330"/>
      <c r="K5" s="330"/>
      <c r="L5" s="190"/>
    </row>
    <row r="6" spans="1:12" ht="14.25" customHeight="1">
      <c r="A6" s="94" t="s">
        <v>119</v>
      </c>
      <c r="B6" s="94"/>
      <c r="L6" s="430"/>
    </row>
    <row r="7" spans="3:12" ht="12.75">
      <c r="C7" s="118"/>
      <c r="D7" s="94"/>
      <c r="E7" s="94"/>
      <c r="F7" s="410"/>
      <c r="G7" s="94"/>
      <c r="L7" s="430"/>
    </row>
    <row r="8" spans="1:12" ht="12.75" customHeight="1">
      <c r="A8" s="94" t="s">
        <v>129</v>
      </c>
      <c r="B8" s="94"/>
      <c r="C8" s="118"/>
      <c r="D8" s="94"/>
      <c r="E8" s="94"/>
      <c r="F8" s="410"/>
      <c r="G8" s="94"/>
      <c r="L8" s="78"/>
    </row>
    <row r="9" spans="1:15" s="122" customFormat="1" ht="12.75">
      <c r="A9" s="95" t="s">
        <v>0</v>
      </c>
      <c r="B9" s="95"/>
      <c r="C9" s="134" t="s">
        <v>1</v>
      </c>
      <c r="D9" s="95" t="s">
        <v>2</v>
      </c>
      <c r="E9" s="96" t="s">
        <v>3</v>
      </c>
      <c r="F9" s="411" t="s">
        <v>4</v>
      </c>
      <c r="G9" s="97" t="s">
        <v>5</v>
      </c>
      <c r="H9" s="98"/>
      <c r="I9" s="335"/>
      <c r="J9" s="331"/>
      <c r="K9" s="331"/>
      <c r="L9" s="124"/>
      <c r="N9" s="123"/>
      <c r="O9" s="123"/>
    </row>
    <row r="10" spans="3:7" ht="12.75">
      <c r="C10" s="135"/>
      <c r="E10" s="114"/>
      <c r="G10" s="115"/>
    </row>
    <row r="11" spans="1:11" s="79" customFormat="1" ht="12.75">
      <c r="A11" s="172"/>
      <c r="B11" s="170"/>
      <c r="C11" s="136"/>
      <c r="D11" s="86"/>
      <c r="E11" s="88"/>
      <c r="F11" s="410"/>
      <c r="G11" s="94"/>
      <c r="H11" s="342"/>
      <c r="I11" s="333"/>
      <c r="J11" s="348"/>
      <c r="K11" s="348"/>
    </row>
    <row r="12" spans="1:11" s="193" customFormat="1" ht="16.5" thickBot="1">
      <c r="A12" s="364"/>
      <c r="B12" s="365" t="s">
        <v>114</v>
      </c>
      <c r="C12" s="366" t="s">
        <v>134</v>
      </c>
      <c r="D12" s="367"/>
      <c r="E12" s="368"/>
      <c r="F12" s="412"/>
      <c r="G12" s="369"/>
      <c r="H12" s="336"/>
      <c r="I12" s="333"/>
      <c r="J12" s="345"/>
      <c r="K12" s="345"/>
    </row>
    <row r="13" spans="1:11" s="193" customFormat="1" ht="15.75">
      <c r="A13" s="379"/>
      <c r="B13" s="380"/>
      <c r="C13" s="381"/>
      <c r="E13" s="382"/>
      <c r="F13" s="413"/>
      <c r="G13" s="383"/>
      <c r="H13" s="336"/>
      <c r="I13" s="333"/>
      <c r="J13" s="345"/>
      <c r="K13" s="345"/>
    </row>
    <row r="14" spans="1:15" s="79" customFormat="1" ht="36">
      <c r="A14" s="353" t="str">
        <f>$B$12</f>
        <v>I.</v>
      </c>
      <c r="B14" s="80">
        <f>COUNT($A11:B$13)+1</f>
        <v>1</v>
      </c>
      <c r="C14" s="351" t="s">
        <v>168</v>
      </c>
      <c r="D14" s="354" t="s">
        <v>102</v>
      </c>
      <c r="E14" s="355">
        <v>1</v>
      </c>
      <c r="F14" s="414"/>
      <c r="G14" s="356">
        <f>IF(OSNOVA!$B$42=1,E14*F14,"")</f>
        <v>0</v>
      </c>
      <c r="H14" s="357"/>
      <c r="I14" s="358"/>
      <c r="J14" s="359"/>
      <c r="K14" s="359"/>
      <c r="L14" s="81"/>
      <c r="M14" s="82"/>
      <c r="N14" s="129"/>
      <c r="O14" s="84"/>
    </row>
    <row r="15" spans="1:11" s="193" customFormat="1" ht="15.75">
      <c r="A15" s="379"/>
      <c r="B15" s="380"/>
      <c r="C15" s="381"/>
      <c r="E15" s="382"/>
      <c r="F15" s="413"/>
      <c r="G15" s="383"/>
      <c r="H15" s="336"/>
      <c r="I15" s="333"/>
      <c r="J15" s="345"/>
      <c r="K15" s="345"/>
    </row>
    <row r="16" spans="1:15" s="79" customFormat="1" ht="72">
      <c r="A16" s="353" t="str">
        <f>$B$12</f>
        <v>I.</v>
      </c>
      <c r="B16" s="377">
        <f>COUNT($A$13:B14)+1</f>
        <v>2</v>
      </c>
      <c r="C16" s="384" t="s">
        <v>187</v>
      </c>
      <c r="D16" s="354" t="s">
        <v>10</v>
      </c>
      <c r="E16" s="355">
        <v>1</v>
      </c>
      <c r="F16" s="414"/>
      <c r="G16" s="356">
        <f>IF(OSNOVA!$B$42=1,E16*F16,"")</f>
        <v>0</v>
      </c>
      <c r="H16" s="357"/>
      <c r="I16" s="358"/>
      <c r="J16" s="359"/>
      <c r="K16" s="359"/>
      <c r="L16" s="81"/>
      <c r="M16" s="82"/>
      <c r="N16" s="129"/>
      <c r="O16" s="84"/>
    </row>
    <row r="17" spans="1:11" s="193" customFormat="1" ht="15.75">
      <c r="A17" s="379"/>
      <c r="B17" s="380"/>
      <c r="C17" s="384" t="s">
        <v>153</v>
      </c>
      <c r="D17" s="354" t="s">
        <v>10</v>
      </c>
      <c r="E17" s="355">
        <v>3</v>
      </c>
      <c r="F17" s="413"/>
      <c r="G17" s="383"/>
      <c r="H17" s="386"/>
      <c r="I17" s="341"/>
      <c r="J17" s="332"/>
      <c r="K17" s="332"/>
    </row>
    <row r="18" spans="1:11" s="193" customFormat="1" ht="15.75">
      <c r="A18" s="379"/>
      <c r="B18" s="380"/>
      <c r="C18" s="384" t="s">
        <v>152</v>
      </c>
      <c r="D18" s="354" t="s">
        <v>10</v>
      </c>
      <c r="E18" s="355">
        <v>3</v>
      </c>
      <c r="F18" s="413"/>
      <c r="G18" s="383"/>
      <c r="H18" s="386"/>
      <c r="I18" s="341"/>
      <c r="J18" s="332"/>
      <c r="K18" s="332"/>
    </row>
    <row r="19" spans="1:11" s="193" customFormat="1" ht="15.75">
      <c r="A19" s="379"/>
      <c r="B19" s="380"/>
      <c r="C19" s="384" t="s">
        <v>158</v>
      </c>
      <c r="D19" s="354" t="s">
        <v>10</v>
      </c>
      <c r="E19" s="355">
        <v>1</v>
      </c>
      <c r="F19" s="413"/>
      <c r="G19" s="383"/>
      <c r="H19" s="386"/>
      <c r="I19" s="341"/>
      <c r="J19" s="332"/>
      <c r="K19" s="332"/>
    </row>
    <row r="20" spans="1:11" s="193" customFormat="1" ht="24">
      <c r="A20" s="379"/>
      <c r="B20" s="380"/>
      <c r="C20" s="384" t="s">
        <v>159</v>
      </c>
      <c r="D20" s="354" t="s">
        <v>10</v>
      </c>
      <c r="E20" s="355">
        <v>6</v>
      </c>
      <c r="F20" s="413"/>
      <c r="G20" s="383"/>
      <c r="H20" s="386"/>
      <c r="I20" s="341"/>
      <c r="J20" s="332"/>
      <c r="K20" s="332"/>
    </row>
    <row r="21" spans="1:11" s="193" customFormat="1" ht="15.75">
      <c r="A21" s="379"/>
      <c r="B21" s="380"/>
      <c r="C21" s="384" t="s">
        <v>189</v>
      </c>
      <c r="D21" s="354" t="s">
        <v>10</v>
      </c>
      <c r="E21" s="355">
        <v>2</v>
      </c>
      <c r="F21" s="413"/>
      <c r="G21" s="383"/>
      <c r="H21" s="386"/>
      <c r="I21" s="341"/>
      <c r="J21" s="332"/>
      <c r="K21" s="332"/>
    </row>
    <row r="22" spans="1:11" s="193" customFormat="1" ht="15.75">
      <c r="A22" s="379"/>
      <c r="B22" s="380"/>
      <c r="C22" s="384" t="s">
        <v>183</v>
      </c>
      <c r="D22" s="354" t="s">
        <v>10</v>
      </c>
      <c r="E22" s="355">
        <v>4</v>
      </c>
      <c r="F22" s="413"/>
      <c r="G22" s="383"/>
      <c r="H22" s="386"/>
      <c r="I22" s="341"/>
      <c r="J22" s="332"/>
      <c r="K22" s="332"/>
    </row>
    <row r="23" spans="1:11" s="193" customFormat="1" ht="15.75">
      <c r="A23" s="379"/>
      <c r="B23" s="380"/>
      <c r="C23" s="384" t="s">
        <v>185</v>
      </c>
      <c r="D23" s="354" t="s">
        <v>10</v>
      </c>
      <c r="E23" s="355">
        <v>1</v>
      </c>
      <c r="F23" s="413"/>
      <c r="G23" s="383"/>
      <c r="H23" s="386"/>
      <c r="I23" s="341"/>
      <c r="J23" s="332"/>
      <c r="K23" s="332"/>
    </row>
    <row r="24" spans="1:11" s="193" customFormat="1" ht="15.75">
      <c r="A24" s="379"/>
      <c r="B24" s="380"/>
      <c r="C24" s="384" t="s">
        <v>186</v>
      </c>
      <c r="D24" s="354" t="s">
        <v>10</v>
      </c>
      <c r="E24" s="355">
        <v>1</v>
      </c>
      <c r="F24" s="413"/>
      <c r="G24" s="383"/>
      <c r="H24" s="386"/>
      <c r="I24" s="341"/>
      <c r="J24" s="332"/>
      <c r="K24" s="332"/>
    </row>
    <row r="25" spans="1:11" s="193" customFormat="1" ht="15.75">
      <c r="A25" s="379"/>
      <c r="B25" s="380"/>
      <c r="C25" s="384" t="s">
        <v>160</v>
      </c>
      <c r="D25" s="354" t="s">
        <v>10</v>
      </c>
      <c r="E25" s="355">
        <v>1</v>
      </c>
      <c r="F25" s="413"/>
      <c r="G25" s="383"/>
      <c r="H25" s="386"/>
      <c r="I25" s="341"/>
      <c r="J25" s="332"/>
      <c r="K25" s="332"/>
    </row>
    <row r="26" spans="1:11" s="193" customFormat="1" ht="24">
      <c r="A26" s="379"/>
      <c r="B26" s="380"/>
      <c r="C26" s="384" t="s">
        <v>161</v>
      </c>
      <c r="D26" s="354" t="s">
        <v>10</v>
      </c>
      <c r="E26" s="355">
        <v>1</v>
      </c>
      <c r="F26" s="413"/>
      <c r="G26" s="383"/>
      <c r="H26" s="386"/>
      <c r="I26" s="341"/>
      <c r="J26" s="332"/>
      <c r="K26" s="332"/>
    </row>
    <row r="27" spans="1:11" s="193" customFormat="1" ht="24">
      <c r="A27" s="379"/>
      <c r="B27" s="380"/>
      <c r="C27" s="384" t="s">
        <v>162</v>
      </c>
      <c r="D27" s="354" t="s">
        <v>10</v>
      </c>
      <c r="E27" s="355">
        <v>1</v>
      </c>
      <c r="F27" s="413"/>
      <c r="G27" s="383"/>
      <c r="H27" s="386"/>
      <c r="I27" s="341"/>
      <c r="J27" s="332"/>
      <c r="K27" s="332"/>
    </row>
    <row r="28" spans="1:11" s="193" customFormat="1" ht="24">
      <c r="A28" s="379"/>
      <c r="B28" s="380"/>
      <c r="C28" s="384" t="s">
        <v>163</v>
      </c>
      <c r="D28" s="354" t="s">
        <v>10</v>
      </c>
      <c r="E28" s="355">
        <v>2</v>
      </c>
      <c r="F28" s="413"/>
      <c r="G28" s="383"/>
      <c r="H28" s="386"/>
      <c r="I28" s="341"/>
      <c r="J28" s="332"/>
      <c r="K28" s="332"/>
    </row>
    <row r="29" spans="1:11" ht="24">
      <c r="A29" s="370"/>
      <c r="B29" s="126"/>
      <c r="C29" s="384" t="s">
        <v>164</v>
      </c>
      <c r="D29" s="354" t="s">
        <v>10</v>
      </c>
      <c r="E29" s="355">
        <v>3</v>
      </c>
      <c r="F29" s="415"/>
      <c r="G29" s="371"/>
      <c r="H29" s="387"/>
      <c r="I29" s="341"/>
      <c r="J29" s="232"/>
      <c r="K29" s="232"/>
    </row>
    <row r="30" spans="1:11" ht="12.75">
      <c r="A30" s="370"/>
      <c r="B30" s="126"/>
      <c r="C30" s="384" t="s">
        <v>165</v>
      </c>
      <c r="D30" s="354" t="s">
        <v>10</v>
      </c>
      <c r="E30" s="355">
        <v>1</v>
      </c>
      <c r="F30" s="415"/>
      <c r="G30" s="371"/>
      <c r="H30" s="387"/>
      <c r="I30" s="341"/>
      <c r="J30" s="232"/>
      <c r="K30" s="232"/>
    </row>
    <row r="31" spans="1:11" ht="25.5">
      <c r="A31" s="370"/>
      <c r="B31" s="126"/>
      <c r="C31" s="389" t="s">
        <v>166</v>
      </c>
      <c r="D31" s="354" t="s">
        <v>10</v>
      </c>
      <c r="E31" s="355">
        <v>1</v>
      </c>
      <c r="F31" s="415"/>
      <c r="G31" s="371"/>
      <c r="H31" s="387"/>
      <c r="I31" s="341"/>
      <c r="J31" s="232"/>
      <c r="K31" s="232"/>
    </row>
    <row r="32" spans="1:11" ht="24">
      <c r="A32" s="370"/>
      <c r="B32" s="126"/>
      <c r="C32" s="406" t="s">
        <v>190</v>
      </c>
      <c r="D32" s="354" t="s">
        <v>10</v>
      </c>
      <c r="E32" s="355">
        <v>1</v>
      </c>
      <c r="F32" s="415"/>
      <c r="G32" s="371"/>
      <c r="H32" s="387"/>
      <c r="I32" s="341"/>
      <c r="J32" s="232"/>
      <c r="K32" s="232"/>
    </row>
    <row r="33" spans="1:11" ht="12.75" customHeight="1">
      <c r="A33" s="370"/>
      <c r="B33" s="126"/>
      <c r="C33" s="406" t="s">
        <v>167</v>
      </c>
      <c r="D33" s="354" t="s">
        <v>10</v>
      </c>
      <c r="E33" s="355">
        <v>1</v>
      </c>
      <c r="F33" s="415"/>
      <c r="G33" s="371"/>
      <c r="H33" s="387"/>
      <c r="I33" s="341"/>
      <c r="J33" s="232"/>
      <c r="K33" s="232"/>
    </row>
    <row r="34" spans="1:11" ht="12.75">
      <c r="A34" s="370"/>
      <c r="B34" s="126"/>
      <c r="C34" s="406" t="s">
        <v>143</v>
      </c>
      <c r="D34" s="354" t="s">
        <v>10</v>
      </c>
      <c r="E34" s="355">
        <v>1</v>
      </c>
      <c r="F34" s="415"/>
      <c r="G34" s="371"/>
      <c r="H34" s="387"/>
      <c r="I34" s="341"/>
      <c r="J34" s="232"/>
      <c r="K34" s="232"/>
    </row>
    <row r="35" spans="1:11" ht="12.75">
      <c r="A35" s="370"/>
      <c r="B35" s="126"/>
      <c r="C35" s="406" t="s">
        <v>146</v>
      </c>
      <c r="D35" s="354" t="s">
        <v>10</v>
      </c>
      <c r="E35" s="355">
        <v>1</v>
      </c>
      <c r="F35" s="415"/>
      <c r="G35" s="371"/>
      <c r="H35" s="387"/>
      <c r="I35" s="341"/>
      <c r="J35" s="232"/>
      <c r="K35" s="232"/>
    </row>
    <row r="36" spans="1:15" s="79" customFormat="1" ht="12.75">
      <c r="A36" s="353"/>
      <c r="B36" s="80"/>
      <c r="C36" s="384"/>
      <c r="D36" s="354"/>
      <c r="E36" s="355"/>
      <c r="F36" s="414"/>
      <c r="G36" s="356"/>
      <c r="H36" s="360"/>
      <c r="I36" s="341"/>
      <c r="J36" s="360"/>
      <c r="K36" s="360"/>
      <c r="L36" s="360"/>
      <c r="M36" s="360"/>
      <c r="N36" s="360"/>
      <c r="O36" s="83"/>
    </row>
    <row r="37" spans="1:8" ht="25.5" customHeight="1">
      <c r="A37" s="353" t="str">
        <f>$B$12</f>
        <v>I.</v>
      </c>
      <c r="B37" s="80">
        <f>COUNT($A$13:B35)+1</f>
        <v>3</v>
      </c>
      <c r="C37" s="406" t="s">
        <v>151</v>
      </c>
      <c r="D37" s="354" t="s">
        <v>10</v>
      </c>
      <c r="E37" s="355">
        <v>1</v>
      </c>
      <c r="F37" s="414"/>
      <c r="G37" s="356">
        <f>IF(OSNOVA!$B$42=1,E37*F37,"")</f>
        <v>0</v>
      </c>
      <c r="H37" s="388"/>
    </row>
    <row r="38" spans="1:8" ht="12.75">
      <c r="A38" s="353"/>
      <c r="B38" s="377"/>
      <c r="C38" s="384"/>
      <c r="D38" s="354"/>
      <c r="E38" s="355"/>
      <c r="F38" s="414"/>
      <c r="G38" s="356"/>
      <c r="H38" s="360"/>
    </row>
    <row r="39" spans="1:8" ht="12.75">
      <c r="A39" s="353" t="str">
        <f>$B$12</f>
        <v>I.</v>
      </c>
      <c r="B39" s="377">
        <f>COUNT($A$13:B38)+1</f>
        <v>4</v>
      </c>
      <c r="C39" s="406" t="s">
        <v>154</v>
      </c>
      <c r="D39" s="354" t="s">
        <v>102</v>
      </c>
      <c r="E39" s="355">
        <v>1</v>
      </c>
      <c r="F39" s="414"/>
      <c r="G39" s="356">
        <f>IF(OSNOVA!$B$42=1,E39*F39,"")</f>
        <v>0</v>
      </c>
      <c r="H39" s="357"/>
    </row>
    <row r="40" spans="1:8" ht="12.75">
      <c r="A40" s="353"/>
      <c r="B40" s="377"/>
      <c r="C40" s="385"/>
      <c r="D40" s="354"/>
      <c r="E40" s="355"/>
      <c r="F40" s="414"/>
      <c r="G40" s="356"/>
      <c r="H40" s="360"/>
    </row>
    <row r="41" spans="1:8" ht="41.25">
      <c r="A41" s="353"/>
      <c r="B41" s="377"/>
      <c r="C41" s="406" t="s">
        <v>184</v>
      </c>
      <c r="D41" s="354"/>
      <c r="E41" s="355"/>
      <c r="F41" s="414"/>
      <c r="G41" s="356"/>
      <c r="H41" s="360"/>
    </row>
    <row r="42" spans="1:15" s="79" customFormat="1" ht="12.75">
      <c r="A42" s="353"/>
      <c r="B42" s="377"/>
      <c r="C42" s="372"/>
      <c r="D42" s="354"/>
      <c r="E42" s="355"/>
      <c r="F42" s="414"/>
      <c r="G42" s="356"/>
      <c r="H42" s="357"/>
      <c r="I42" s="358"/>
      <c r="J42" s="359"/>
      <c r="K42" s="359"/>
      <c r="L42" s="81"/>
      <c r="M42" s="82"/>
      <c r="N42" s="129"/>
      <c r="O42" s="84"/>
    </row>
    <row r="43" spans="1:15" s="79" customFormat="1" ht="12.75">
      <c r="A43" s="353" t="str">
        <f>$B$12</f>
        <v>I.</v>
      </c>
      <c r="B43" s="377">
        <f>COUNT($A$13:B42)+1</f>
        <v>5</v>
      </c>
      <c r="C43" s="406" t="s">
        <v>147</v>
      </c>
      <c r="D43" s="354" t="s">
        <v>102</v>
      </c>
      <c r="E43" s="355">
        <v>1</v>
      </c>
      <c r="F43" s="414"/>
      <c r="G43" s="356">
        <f>IF(OSNOVA!$B$42=1,E43*F43,"")</f>
        <v>0</v>
      </c>
      <c r="H43" s="357"/>
      <c r="I43" s="358"/>
      <c r="J43" s="359"/>
      <c r="K43" s="359"/>
      <c r="L43" s="81"/>
      <c r="M43" s="82"/>
      <c r="N43" s="129"/>
      <c r="O43" s="84"/>
    </row>
    <row r="44" spans="1:15" s="79" customFormat="1" ht="12.75">
      <c r="A44" s="353"/>
      <c r="B44" s="377"/>
      <c r="C44" s="372"/>
      <c r="D44" s="354"/>
      <c r="E44" s="355"/>
      <c r="F44" s="414"/>
      <c r="G44" s="356"/>
      <c r="H44" s="357"/>
      <c r="I44" s="358"/>
      <c r="J44" s="359"/>
      <c r="K44" s="359"/>
      <c r="L44" s="81"/>
      <c r="M44" s="82"/>
      <c r="N44" s="129"/>
      <c r="O44" s="84"/>
    </row>
    <row r="45" spans="1:15" s="79" customFormat="1" ht="24">
      <c r="A45" s="353" t="str">
        <f>$B$12</f>
        <v>I.</v>
      </c>
      <c r="B45" s="377">
        <f>COUNT($A$13:B44)+1</f>
        <v>6</v>
      </c>
      <c r="C45" s="406" t="s">
        <v>156</v>
      </c>
      <c r="D45" s="354" t="s">
        <v>102</v>
      </c>
      <c r="E45" s="355">
        <v>1</v>
      </c>
      <c r="F45" s="414"/>
      <c r="G45" s="356">
        <f>IF(OSNOVA!$B$42=1,E45*F45,"")</f>
        <v>0</v>
      </c>
      <c r="H45" s="357"/>
      <c r="I45" s="358"/>
      <c r="J45" s="359"/>
      <c r="K45" s="359"/>
      <c r="L45" s="81"/>
      <c r="M45" s="82"/>
      <c r="N45" s="129"/>
      <c r="O45" s="84"/>
    </row>
    <row r="46" spans="1:15" s="79" customFormat="1" ht="12.75">
      <c r="A46" s="353"/>
      <c r="B46" s="377"/>
      <c r="C46" s="372"/>
      <c r="D46" s="354"/>
      <c r="E46" s="355"/>
      <c r="F46" s="414"/>
      <c r="G46" s="356"/>
      <c r="H46" s="357"/>
      <c r="I46" s="358"/>
      <c r="J46" s="359"/>
      <c r="K46" s="359"/>
      <c r="L46" s="81"/>
      <c r="M46" s="82"/>
      <c r="N46" s="129"/>
      <c r="O46" s="84"/>
    </row>
    <row r="47" spans="1:15" s="79" customFormat="1" ht="12.75">
      <c r="A47" s="353" t="str">
        <f>$B$12</f>
        <v>I.</v>
      </c>
      <c r="B47" s="377">
        <f>COUNT($A$13:B46)+1</f>
        <v>7</v>
      </c>
      <c r="C47" s="406" t="s">
        <v>157</v>
      </c>
      <c r="D47" s="354" t="s">
        <v>102</v>
      </c>
      <c r="E47" s="355">
        <v>1</v>
      </c>
      <c r="F47" s="414"/>
      <c r="G47" s="356">
        <f>IF(OSNOVA!$B$42=1,E47*F47,"")</f>
        <v>0</v>
      </c>
      <c r="H47" s="357"/>
      <c r="I47" s="358"/>
      <c r="J47" s="359"/>
      <c r="K47" s="359"/>
      <c r="L47" s="81"/>
      <c r="M47" s="82"/>
      <c r="N47" s="129"/>
      <c r="O47" s="84"/>
    </row>
    <row r="48" spans="1:15" s="79" customFormat="1" ht="12.75">
      <c r="A48" s="353"/>
      <c r="B48" s="377"/>
      <c r="C48" s="372"/>
      <c r="D48" s="354"/>
      <c r="E48" s="355"/>
      <c r="F48" s="414"/>
      <c r="G48" s="356"/>
      <c r="H48" s="357"/>
      <c r="I48" s="358"/>
      <c r="J48" s="359"/>
      <c r="K48" s="359"/>
      <c r="L48" s="81"/>
      <c r="M48" s="82"/>
      <c r="N48" s="129"/>
      <c r="O48" s="84"/>
    </row>
    <row r="49" spans="1:15" s="79" customFormat="1" ht="24">
      <c r="A49" s="353" t="str">
        <f>$B$12</f>
        <v>I.</v>
      </c>
      <c r="B49" s="377">
        <f>COUNT($A$13:B48)+1</f>
        <v>8</v>
      </c>
      <c r="C49" s="406" t="s">
        <v>155</v>
      </c>
      <c r="D49" s="354" t="s">
        <v>10</v>
      </c>
      <c r="E49" s="355">
        <v>2</v>
      </c>
      <c r="F49" s="414"/>
      <c r="G49" s="356">
        <f>IF(OSNOVA!$B$42=1,E49*F49,"")</f>
        <v>0</v>
      </c>
      <c r="H49" s="357"/>
      <c r="I49" s="358"/>
      <c r="J49" s="359"/>
      <c r="K49" s="359"/>
      <c r="L49" s="81"/>
      <c r="M49" s="82"/>
      <c r="N49" s="129"/>
      <c r="O49" s="84"/>
    </row>
    <row r="50" spans="1:15" s="79" customFormat="1" ht="12.75">
      <c r="A50" s="353"/>
      <c r="B50" s="377"/>
      <c r="C50" s="372"/>
      <c r="D50" s="354"/>
      <c r="E50" s="355"/>
      <c r="F50" s="414"/>
      <c r="G50" s="356"/>
      <c r="H50" s="357"/>
      <c r="I50" s="358"/>
      <c r="J50" s="359"/>
      <c r="K50" s="359"/>
      <c r="L50" s="81"/>
      <c r="M50" s="82"/>
      <c r="N50" s="129"/>
      <c r="O50" s="84"/>
    </row>
    <row r="51" spans="1:15" s="79" customFormat="1" ht="12.75">
      <c r="A51" s="353" t="str">
        <f>$B$12</f>
        <v>I.</v>
      </c>
      <c r="B51" s="377">
        <f>COUNT($A$13:B50)+1</f>
        <v>9</v>
      </c>
      <c r="C51" s="406" t="s">
        <v>148</v>
      </c>
      <c r="D51" s="354" t="s">
        <v>10</v>
      </c>
      <c r="E51" s="355">
        <v>1</v>
      </c>
      <c r="F51" s="414"/>
      <c r="G51" s="356">
        <f>IF(OSNOVA!$B$42=1,E51*F51,"")</f>
        <v>0</v>
      </c>
      <c r="H51" s="357"/>
      <c r="I51" s="358"/>
      <c r="J51" s="359"/>
      <c r="K51" s="359"/>
      <c r="L51" s="81"/>
      <c r="M51" s="82"/>
      <c r="N51" s="129"/>
      <c r="O51" s="84"/>
    </row>
    <row r="52" spans="1:15" s="79" customFormat="1" ht="12.75">
      <c r="A52" s="353"/>
      <c r="B52" s="377"/>
      <c r="C52" s="373"/>
      <c r="D52" s="354"/>
      <c r="E52" s="355"/>
      <c r="F52" s="414"/>
      <c r="G52" s="356"/>
      <c r="H52" s="357"/>
      <c r="I52" s="358"/>
      <c r="J52" s="359"/>
      <c r="K52" s="359"/>
      <c r="L52" s="81"/>
      <c r="M52" s="82"/>
      <c r="N52" s="129"/>
      <c r="O52" s="84"/>
    </row>
    <row r="53" spans="1:15" s="79" customFormat="1" ht="24">
      <c r="A53" s="353" t="str">
        <f>$B$12</f>
        <v>I.</v>
      </c>
      <c r="B53" s="377">
        <f>COUNT($A$13:B52)+1</f>
        <v>10</v>
      </c>
      <c r="C53" s="406" t="s">
        <v>150</v>
      </c>
      <c r="D53" s="354" t="s">
        <v>10</v>
      </c>
      <c r="E53" s="355">
        <v>1</v>
      </c>
      <c r="F53" s="414"/>
      <c r="G53" s="356">
        <f>IF(OSNOVA!$B$42=1,E53*F53,"")</f>
        <v>0</v>
      </c>
      <c r="H53" s="357"/>
      <c r="I53" s="358"/>
      <c r="J53" s="359"/>
      <c r="K53" s="359"/>
      <c r="L53" s="81"/>
      <c r="M53" s="82"/>
      <c r="N53" s="129"/>
      <c r="O53" s="84"/>
    </row>
    <row r="54" spans="1:15" s="79" customFormat="1" ht="12.75">
      <c r="A54" s="353"/>
      <c r="B54" s="80"/>
      <c r="C54" s="376"/>
      <c r="D54" s="354"/>
      <c r="E54" s="355"/>
      <c r="F54" s="414"/>
      <c r="G54" s="356"/>
      <c r="H54" s="357"/>
      <c r="I54" s="358"/>
      <c r="J54" s="357"/>
      <c r="K54" s="357"/>
      <c r="L54" s="360"/>
      <c r="M54" s="360"/>
      <c r="N54" s="360"/>
      <c r="O54" s="83"/>
    </row>
    <row r="55" spans="1:15" s="79" customFormat="1" ht="12.75">
      <c r="A55" s="353" t="str">
        <f>$B$12</f>
        <v>I.</v>
      </c>
      <c r="B55" s="377">
        <f>COUNT($A$13:B54)+1</f>
        <v>11</v>
      </c>
      <c r="C55" s="406" t="s">
        <v>141</v>
      </c>
      <c r="D55" s="354" t="s">
        <v>10</v>
      </c>
      <c r="E55" s="355">
        <v>2</v>
      </c>
      <c r="F55" s="414"/>
      <c r="G55" s="356">
        <f>IF(OSNOVA!$B$42=1,E55*F55,"")</f>
        <v>0</v>
      </c>
      <c r="H55" s="357"/>
      <c r="I55" s="358"/>
      <c r="J55" s="357"/>
      <c r="K55" s="357"/>
      <c r="L55" s="360"/>
      <c r="M55" s="360"/>
      <c r="N55" s="360"/>
      <c r="O55" s="83"/>
    </row>
    <row r="56" spans="1:15" s="79" customFormat="1" ht="12.75">
      <c r="A56" s="353"/>
      <c r="B56" s="80"/>
      <c r="C56" s="375"/>
      <c r="D56" s="354"/>
      <c r="E56" s="355"/>
      <c r="F56" s="414"/>
      <c r="G56" s="356"/>
      <c r="H56" s="357"/>
      <c r="I56" s="358"/>
      <c r="J56" s="357"/>
      <c r="K56" s="357"/>
      <c r="L56" s="360"/>
      <c r="M56" s="360"/>
      <c r="N56" s="360"/>
      <c r="O56" s="83"/>
    </row>
    <row r="57" spans="1:15" s="79" customFormat="1" ht="36">
      <c r="A57" s="362" t="str">
        <f>$B$12</f>
        <v>I.</v>
      </c>
      <c r="B57" s="377">
        <f>COUNT($A$13:B56)+1</f>
        <v>12</v>
      </c>
      <c r="C57" s="406" t="s">
        <v>149</v>
      </c>
      <c r="D57" s="128" t="s">
        <v>102</v>
      </c>
      <c r="E57" s="105">
        <v>1</v>
      </c>
      <c r="F57" s="416"/>
      <c r="G57" s="104">
        <f>IF(OSNOVA!$B$42=1,E57*F57,"")</f>
        <v>0</v>
      </c>
      <c r="H57" s="337"/>
      <c r="I57" s="338"/>
      <c r="J57" s="346"/>
      <c r="K57" s="346"/>
      <c r="L57" s="81"/>
      <c r="M57" s="82"/>
      <c r="N57" s="129"/>
      <c r="O57" s="83"/>
    </row>
    <row r="58" spans="1:15" s="79" customFormat="1" ht="12.75">
      <c r="A58" s="362"/>
      <c r="B58" s="80"/>
      <c r="C58" s="374"/>
      <c r="D58" s="356"/>
      <c r="E58" s="356"/>
      <c r="F58" s="417"/>
      <c r="G58" s="356"/>
      <c r="H58" s="359"/>
      <c r="I58" s="359"/>
      <c r="J58" s="359"/>
      <c r="K58" s="359"/>
      <c r="L58" s="81"/>
      <c r="M58" s="82"/>
      <c r="N58" s="129"/>
      <c r="O58" s="83"/>
    </row>
    <row r="59" spans="1:15" s="79" customFormat="1" ht="24" customHeight="1">
      <c r="A59" s="362" t="str">
        <f>$B$12</f>
        <v>I.</v>
      </c>
      <c r="B59" s="377">
        <f>COUNT($A$13:B58)+1</f>
        <v>13</v>
      </c>
      <c r="C59" s="406" t="s">
        <v>142</v>
      </c>
      <c r="D59" s="128" t="s">
        <v>102</v>
      </c>
      <c r="E59" s="105">
        <v>1</v>
      </c>
      <c r="F59" s="416"/>
      <c r="G59" s="104">
        <f>IF(OSNOVA!$B$42=1,E59*F59,"")</f>
        <v>0</v>
      </c>
      <c r="H59" s="337"/>
      <c r="I59" s="338"/>
      <c r="J59" s="346"/>
      <c r="K59" s="346"/>
      <c r="L59" s="81"/>
      <c r="M59" s="82"/>
      <c r="N59" s="129"/>
      <c r="O59" s="83"/>
    </row>
    <row r="60" spans="1:15" s="79" customFormat="1" ht="12.75">
      <c r="A60" s="174"/>
      <c r="B60" s="170"/>
      <c r="C60" s="351"/>
      <c r="D60" s="128"/>
      <c r="E60" s="105"/>
      <c r="F60" s="416"/>
      <c r="G60" s="104"/>
      <c r="H60" s="340"/>
      <c r="I60" s="333"/>
      <c r="J60" s="347"/>
      <c r="K60" s="347"/>
      <c r="L60" s="81"/>
      <c r="M60" s="82"/>
      <c r="N60" s="129"/>
      <c r="O60" s="83"/>
    </row>
    <row r="61" spans="1:11" s="154" customFormat="1" ht="13.5" thickBot="1">
      <c r="A61" s="173"/>
      <c r="B61" s="171"/>
      <c r="C61" s="151" t="str">
        <f>CONCATENATE(B12," ",C12," - SKUPAJ:")</f>
        <v>I. ELEKTRO DEL - SKUPAJ:</v>
      </c>
      <c r="D61" s="151"/>
      <c r="E61" s="151"/>
      <c r="F61" s="418"/>
      <c r="G61" s="152">
        <f>IF(OSNOVA!$B$42=1,SUM(G13:G60),"")</f>
        <v>0</v>
      </c>
      <c r="H61" s="153"/>
      <c r="I61" s="339"/>
      <c r="J61" s="232"/>
      <c r="K61" s="232"/>
    </row>
    <row r="62" spans="1:11" s="127" customFormat="1" ht="15">
      <c r="A62" s="100"/>
      <c r="B62" s="100"/>
      <c r="C62" s="116"/>
      <c r="D62" s="100"/>
      <c r="E62" s="117"/>
      <c r="F62" s="419"/>
      <c r="G62" s="130"/>
      <c r="H62" s="101"/>
      <c r="I62" s="339"/>
      <c r="J62" s="329"/>
      <c r="K62" s="329"/>
    </row>
    <row r="63" spans="1:11" s="79" customFormat="1" ht="12.75">
      <c r="A63" s="86"/>
      <c r="B63" s="86"/>
      <c r="C63" s="136"/>
      <c r="D63" s="86"/>
      <c r="E63" s="88"/>
      <c r="F63" s="410"/>
      <c r="G63" s="94"/>
      <c r="H63" s="342"/>
      <c r="I63" s="339"/>
      <c r="J63" s="348"/>
      <c r="K63" s="348"/>
    </row>
    <row r="64" spans="1:11" s="180" customFormat="1" ht="19.5" thickBot="1">
      <c r="A64" s="194" t="str">
        <f>CONCATENATE("DELNA REKAPITULACIJA - ",A5,C5)</f>
        <v>DELNA REKAPITULACIJA - E1.ELEKTROMONTAŽNA DELA</v>
      </c>
      <c r="B64" s="194"/>
      <c r="C64" s="195"/>
      <c r="D64" s="196"/>
      <c r="E64" s="197"/>
      <c r="F64" s="420"/>
      <c r="G64" s="198"/>
      <c r="H64" s="179"/>
      <c r="I64" s="339"/>
      <c r="J64" s="330"/>
      <c r="K64" s="330"/>
    </row>
    <row r="65" spans="1:11" s="207" customFormat="1" ht="14.25" customHeight="1">
      <c r="A65" s="199"/>
      <c r="B65" s="199"/>
      <c r="C65" s="200"/>
      <c r="D65" s="199"/>
      <c r="E65" s="201"/>
      <c r="F65" s="421"/>
      <c r="G65" s="202"/>
      <c r="H65" s="372"/>
      <c r="I65" s="341"/>
      <c r="J65" s="204"/>
      <c r="K65" s="204"/>
    </row>
    <row r="66" spans="1:11" s="207" customFormat="1" ht="12.75" customHeight="1">
      <c r="A66" s="94" t="s">
        <v>130</v>
      </c>
      <c r="B66" s="208"/>
      <c r="C66" s="209"/>
      <c r="D66" s="208"/>
      <c r="E66" s="208"/>
      <c r="F66" s="422"/>
      <c r="G66" s="208"/>
      <c r="H66" s="343"/>
      <c r="I66" s="341"/>
      <c r="J66" s="204"/>
      <c r="K66" s="204"/>
    </row>
    <row r="67" spans="1:15" s="154" customFormat="1" ht="12.75">
      <c r="A67" s="210"/>
      <c r="B67" s="210"/>
      <c r="C67" s="211"/>
      <c r="D67" s="212"/>
      <c r="E67" s="213"/>
      <c r="F67" s="423"/>
      <c r="G67" s="214"/>
      <c r="H67" s="215"/>
      <c r="I67" s="333"/>
      <c r="J67" s="331"/>
      <c r="K67" s="331"/>
      <c r="L67" s="207"/>
      <c r="N67" s="216"/>
      <c r="O67" s="216"/>
    </row>
    <row r="68" spans="1:15" s="154" customFormat="1" ht="12.75">
      <c r="A68" s="217"/>
      <c r="B68" s="217"/>
      <c r="C68" s="218"/>
      <c r="E68" s="219"/>
      <c r="F68" s="424"/>
      <c r="G68" s="216"/>
      <c r="H68" s="220"/>
      <c r="I68" s="333"/>
      <c r="J68" s="232"/>
      <c r="K68" s="232"/>
      <c r="L68" s="207"/>
      <c r="N68" s="216"/>
      <c r="O68" s="216"/>
    </row>
    <row r="69" spans="1:11" s="161" customFormat="1" ht="12.75">
      <c r="A69" s="155"/>
      <c r="B69" s="155"/>
      <c r="C69" s="156"/>
      <c r="D69" s="157"/>
      <c r="E69" s="158"/>
      <c r="F69" s="425"/>
      <c r="G69" s="159"/>
      <c r="H69" s="160"/>
      <c r="I69" s="333"/>
      <c r="J69" s="332"/>
      <c r="K69" s="332"/>
    </row>
    <row r="70" spans="1:11" s="207" customFormat="1" ht="12.75">
      <c r="A70" s="221"/>
      <c r="B70" s="221"/>
      <c r="C70" s="222"/>
      <c r="D70" s="223"/>
      <c r="E70" s="224"/>
      <c r="F70" s="426"/>
      <c r="G70" s="226"/>
      <c r="H70" s="343"/>
      <c r="I70" s="333"/>
      <c r="J70" s="204"/>
      <c r="K70" s="204"/>
    </row>
    <row r="71" spans="1:11" s="161" customFormat="1" ht="12.75">
      <c r="A71" s="155"/>
      <c r="B71" s="155" t="str">
        <f>+B12</f>
        <v>I.</v>
      </c>
      <c r="C71" s="156" t="str">
        <f>+C12</f>
        <v>ELEKTRO DEL</v>
      </c>
      <c r="D71" s="157"/>
      <c r="E71" s="158"/>
      <c r="F71" s="425"/>
      <c r="G71" s="159">
        <f>+G61</f>
        <v>0</v>
      </c>
      <c r="H71" s="160"/>
      <c r="I71" s="335"/>
      <c r="J71" s="332"/>
      <c r="K71" s="332"/>
    </row>
    <row r="72" spans="1:11" s="161" customFormat="1" ht="13.5" thickBot="1">
      <c r="A72" s="162"/>
      <c r="B72" s="162"/>
      <c r="C72" s="163"/>
      <c r="D72" s="164"/>
      <c r="E72" s="165"/>
      <c r="F72" s="427"/>
      <c r="G72" s="166"/>
      <c r="H72" s="160"/>
      <c r="I72" s="341"/>
      <c r="J72" s="332"/>
      <c r="K72" s="332"/>
    </row>
    <row r="73" spans="1:15" s="207" customFormat="1" ht="13.5" thickTop="1">
      <c r="A73" s="227"/>
      <c r="B73" s="227"/>
      <c r="C73" s="228"/>
      <c r="D73" s="229"/>
      <c r="E73" s="230"/>
      <c r="F73" s="428"/>
      <c r="G73" s="231"/>
      <c r="H73" s="153"/>
      <c r="I73" s="341"/>
      <c r="J73" s="232"/>
      <c r="K73" s="232"/>
      <c r="O73" s="167"/>
    </row>
    <row r="74" spans="1:11" s="161" customFormat="1" ht="12.75">
      <c r="A74" s="168"/>
      <c r="B74" s="168"/>
      <c r="C74" s="301" t="str">
        <f>CONCATENATE(A5,"",C5," - SKUPAJ:")</f>
        <v>E1.ELEKTROMONTAŽNA DELA - SKUPAJ:</v>
      </c>
      <c r="D74" s="158"/>
      <c r="E74" s="158"/>
      <c r="F74" s="425"/>
      <c r="G74" s="159">
        <f>IF(OSNOVA!$B$42=1,SUM(G68:G72),"")</f>
        <v>0</v>
      </c>
      <c r="H74" s="160"/>
      <c r="I74" s="333"/>
      <c r="J74" s="332"/>
      <c r="K74" s="332"/>
    </row>
    <row r="75" spans="1:11" s="207" customFormat="1" ht="12.75">
      <c r="A75" s="223"/>
      <c r="B75" s="223"/>
      <c r="C75" s="222"/>
      <c r="D75" s="223"/>
      <c r="E75" s="233"/>
      <c r="F75" s="426"/>
      <c r="G75" s="208"/>
      <c r="H75" s="343"/>
      <c r="I75" s="341"/>
      <c r="J75" s="204"/>
      <c r="K75" s="204"/>
    </row>
    <row r="76" spans="1:11" s="79" customFormat="1" ht="12.75">
      <c r="A76" s="86"/>
      <c r="B76" s="86"/>
      <c r="C76" s="87"/>
      <c r="D76" s="86"/>
      <c r="E76" s="88"/>
      <c r="F76" s="410"/>
      <c r="G76" s="94"/>
      <c r="H76" s="342"/>
      <c r="I76" s="341"/>
      <c r="J76" s="348"/>
      <c r="K76" s="348"/>
    </row>
    <row r="77" spans="1:11" s="79" customFormat="1" ht="12.75">
      <c r="A77" s="86"/>
      <c r="B77" s="86"/>
      <c r="C77" s="87"/>
      <c r="D77" s="86"/>
      <c r="E77" s="88"/>
      <c r="F77" s="410"/>
      <c r="G77" s="94"/>
      <c r="H77" s="342"/>
      <c r="I77" s="341"/>
      <c r="J77" s="348"/>
      <c r="K77" s="348"/>
    </row>
    <row r="78" spans="1:11" s="79" customFormat="1" ht="12.75">
      <c r="A78" s="86"/>
      <c r="B78" s="86"/>
      <c r="C78" s="87"/>
      <c r="D78" s="86"/>
      <c r="E78" s="88"/>
      <c r="F78" s="410"/>
      <c r="G78" s="94"/>
      <c r="H78" s="342"/>
      <c r="I78" s="341"/>
      <c r="J78" s="348"/>
      <c r="K78" s="348"/>
    </row>
    <row r="79" spans="1:11" s="79" customFormat="1" ht="12.75">
      <c r="A79" s="86"/>
      <c r="B79" s="86"/>
      <c r="C79" s="87"/>
      <c r="D79" s="86"/>
      <c r="E79" s="88"/>
      <c r="F79" s="410"/>
      <c r="G79" s="94"/>
      <c r="H79" s="342"/>
      <c r="I79" s="333"/>
      <c r="J79" s="348"/>
      <c r="K79" s="348"/>
    </row>
    <row r="80" spans="1:11" s="79" customFormat="1" ht="12.75">
      <c r="A80" s="86"/>
      <c r="B80" s="86"/>
      <c r="C80" s="87"/>
      <c r="D80" s="86"/>
      <c r="E80" s="88"/>
      <c r="F80" s="410"/>
      <c r="G80" s="94"/>
      <c r="H80" s="342"/>
      <c r="I80" s="333"/>
      <c r="J80" s="348"/>
      <c r="K80" s="348"/>
    </row>
    <row r="81" spans="1:11" s="79" customFormat="1" ht="12.75">
      <c r="A81" s="86"/>
      <c r="B81" s="86"/>
      <c r="C81" s="87"/>
      <c r="D81" s="86"/>
      <c r="E81" s="88"/>
      <c r="F81" s="410"/>
      <c r="G81" s="94"/>
      <c r="H81" s="342"/>
      <c r="I81" s="333"/>
      <c r="J81" s="348"/>
      <c r="K81" s="348"/>
    </row>
    <row r="82" spans="1:11" s="79" customFormat="1" ht="12.75">
      <c r="A82" s="86"/>
      <c r="B82" s="86"/>
      <c r="C82" s="87"/>
      <c r="D82" s="86"/>
      <c r="E82" s="88"/>
      <c r="F82" s="410"/>
      <c r="G82" s="94"/>
      <c r="H82" s="342"/>
      <c r="I82" s="333"/>
      <c r="J82" s="348"/>
      <c r="K82" s="348"/>
    </row>
    <row r="83" spans="1:11" s="79" customFormat="1" ht="12.75">
      <c r="A83" s="86"/>
      <c r="B83" s="86"/>
      <c r="C83" s="87"/>
      <c r="D83" s="86"/>
      <c r="E83" s="88"/>
      <c r="F83" s="410"/>
      <c r="G83" s="94"/>
      <c r="H83" s="342"/>
      <c r="I83" s="333"/>
      <c r="J83" s="348"/>
      <c r="K83" s="348"/>
    </row>
    <row r="84" spans="1:11" s="79" customFormat="1" ht="12.75">
      <c r="A84" s="86"/>
      <c r="B84" s="86"/>
      <c r="C84" s="87"/>
      <c r="D84" s="86"/>
      <c r="E84" s="88"/>
      <c r="F84" s="410"/>
      <c r="G84" s="94"/>
      <c r="H84" s="342"/>
      <c r="I84" s="333"/>
      <c r="J84" s="348"/>
      <c r="K84" s="348"/>
    </row>
    <row r="85" spans="1:11" s="79" customFormat="1" ht="12.75">
      <c r="A85" s="86"/>
      <c r="B85" s="86"/>
      <c r="C85" s="87"/>
      <c r="D85" s="86"/>
      <c r="E85" s="88"/>
      <c r="F85" s="410"/>
      <c r="G85" s="94"/>
      <c r="H85" s="342"/>
      <c r="I85" s="333"/>
      <c r="J85" s="348"/>
      <c r="K85" s="348"/>
    </row>
    <row r="86" spans="1:11" s="79" customFormat="1" ht="12.75">
      <c r="A86" s="86"/>
      <c r="B86" s="86"/>
      <c r="C86" s="87"/>
      <c r="D86" s="86"/>
      <c r="E86" s="88"/>
      <c r="F86" s="410"/>
      <c r="G86" s="94"/>
      <c r="H86" s="342"/>
      <c r="I86" s="333"/>
      <c r="J86" s="348"/>
      <c r="K86" s="348"/>
    </row>
    <row r="87" spans="1:11" s="79" customFormat="1" ht="12.75">
      <c r="A87" s="86"/>
      <c r="B87" s="86"/>
      <c r="C87" s="87"/>
      <c r="D87" s="86"/>
      <c r="E87" s="88"/>
      <c r="F87" s="410"/>
      <c r="G87" s="94"/>
      <c r="H87" s="342"/>
      <c r="I87" s="333"/>
      <c r="J87" s="348"/>
      <c r="K87" s="348"/>
    </row>
    <row r="88" spans="1:11" s="79" customFormat="1" ht="12.75">
      <c r="A88" s="86"/>
      <c r="B88" s="86"/>
      <c r="C88" s="87"/>
      <c r="D88" s="86"/>
      <c r="E88" s="88"/>
      <c r="F88" s="410"/>
      <c r="G88" s="94"/>
      <c r="H88" s="342"/>
      <c r="I88" s="333"/>
      <c r="J88" s="348"/>
      <c r="K88" s="348"/>
    </row>
    <row r="89" spans="1:11" s="79" customFormat="1" ht="12.75">
      <c r="A89" s="86"/>
      <c r="B89" s="86"/>
      <c r="C89" s="87"/>
      <c r="D89" s="86"/>
      <c r="E89" s="88"/>
      <c r="F89" s="410"/>
      <c r="G89" s="94"/>
      <c r="H89" s="342"/>
      <c r="I89" s="333"/>
      <c r="J89" s="348"/>
      <c r="K89" s="348"/>
    </row>
    <row r="90" spans="1:11" s="79" customFormat="1" ht="12.75">
      <c r="A90" s="86"/>
      <c r="B90" s="86"/>
      <c r="C90" s="87"/>
      <c r="D90" s="86"/>
      <c r="E90" s="88"/>
      <c r="F90" s="410"/>
      <c r="G90" s="94"/>
      <c r="H90" s="342"/>
      <c r="I90" s="333"/>
      <c r="J90" s="348"/>
      <c r="K90" s="348"/>
    </row>
    <row r="91" spans="1:11" s="79" customFormat="1" ht="12.75">
      <c r="A91" s="86"/>
      <c r="B91" s="86"/>
      <c r="C91" s="87"/>
      <c r="D91" s="86"/>
      <c r="E91" s="88"/>
      <c r="F91" s="410"/>
      <c r="G91" s="94"/>
      <c r="H91" s="342"/>
      <c r="I91" s="333"/>
      <c r="J91" s="348"/>
      <c r="K91" s="348"/>
    </row>
    <row r="92" spans="1:11" s="79" customFormat="1" ht="12.75">
      <c r="A92" s="86"/>
      <c r="B92" s="86"/>
      <c r="C92" s="87"/>
      <c r="D92" s="86"/>
      <c r="E92" s="88"/>
      <c r="F92" s="410"/>
      <c r="G92" s="94"/>
      <c r="H92" s="342"/>
      <c r="I92" s="333"/>
      <c r="J92" s="348"/>
      <c r="K92" s="348"/>
    </row>
    <row r="93" spans="1:11" s="79" customFormat="1" ht="12.75">
      <c r="A93" s="86"/>
      <c r="B93" s="86"/>
      <c r="C93" s="87"/>
      <c r="D93" s="86"/>
      <c r="E93" s="88"/>
      <c r="F93" s="410"/>
      <c r="G93" s="94"/>
      <c r="H93" s="342"/>
      <c r="I93" s="333"/>
      <c r="J93" s="348"/>
      <c r="K93" s="348"/>
    </row>
    <row r="94" spans="1:11" s="79" customFormat="1" ht="12.75">
      <c r="A94" s="86"/>
      <c r="B94" s="86"/>
      <c r="C94" s="87"/>
      <c r="D94" s="86"/>
      <c r="E94" s="88"/>
      <c r="F94" s="410"/>
      <c r="G94" s="94"/>
      <c r="H94" s="342"/>
      <c r="I94" s="333"/>
      <c r="J94" s="348"/>
      <c r="K94" s="348"/>
    </row>
    <row r="95" spans="1:11" s="79" customFormat="1" ht="12.75">
      <c r="A95" s="86"/>
      <c r="B95" s="86"/>
      <c r="C95" s="87"/>
      <c r="D95" s="86"/>
      <c r="E95" s="88"/>
      <c r="F95" s="410"/>
      <c r="G95" s="94"/>
      <c r="H95" s="342"/>
      <c r="I95" s="333"/>
      <c r="J95" s="348"/>
      <c r="K95" s="348"/>
    </row>
    <row r="96" spans="1:11" s="79" customFormat="1" ht="12.75">
      <c r="A96" s="86"/>
      <c r="B96" s="86"/>
      <c r="C96" s="87"/>
      <c r="D96" s="86"/>
      <c r="E96" s="88"/>
      <c r="F96" s="410"/>
      <c r="G96" s="94"/>
      <c r="H96" s="342"/>
      <c r="I96" s="333"/>
      <c r="J96" s="348"/>
      <c r="K96" s="348"/>
    </row>
    <row r="97" spans="1:11" s="79" customFormat="1" ht="12.75">
      <c r="A97" s="86"/>
      <c r="B97" s="86"/>
      <c r="C97" s="87"/>
      <c r="D97" s="86"/>
      <c r="E97" s="88"/>
      <c r="F97" s="410"/>
      <c r="G97" s="94"/>
      <c r="H97" s="342"/>
      <c r="I97" s="333"/>
      <c r="J97" s="348"/>
      <c r="K97" s="348"/>
    </row>
    <row r="98" spans="1:11" s="79" customFormat="1" ht="12.75">
      <c r="A98" s="86"/>
      <c r="B98" s="86"/>
      <c r="C98" s="87"/>
      <c r="D98" s="86"/>
      <c r="E98" s="88"/>
      <c r="F98" s="410"/>
      <c r="G98" s="94"/>
      <c r="H98" s="342"/>
      <c r="I98" s="333"/>
      <c r="J98" s="348"/>
      <c r="K98" s="348"/>
    </row>
    <row r="99" spans="1:11" s="79" customFormat="1" ht="12.75">
      <c r="A99" s="86"/>
      <c r="B99" s="86"/>
      <c r="C99" s="87"/>
      <c r="D99" s="86"/>
      <c r="E99" s="88"/>
      <c r="F99" s="410"/>
      <c r="G99" s="94"/>
      <c r="H99" s="342"/>
      <c r="I99" s="333"/>
      <c r="J99" s="348"/>
      <c r="K99" s="348"/>
    </row>
    <row r="100" spans="1:11" s="79" customFormat="1" ht="12.75">
      <c r="A100" s="86"/>
      <c r="B100" s="86"/>
      <c r="C100" s="87"/>
      <c r="D100" s="86"/>
      <c r="E100" s="88"/>
      <c r="F100" s="410"/>
      <c r="G100" s="94"/>
      <c r="H100" s="342"/>
      <c r="I100" s="333"/>
      <c r="J100" s="348"/>
      <c r="K100" s="348"/>
    </row>
    <row r="101" spans="1:11" s="79" customFormat="1" ht="12.75">
      <c r="A101" s="86"/>
      <c r="B101" s="86"/>
      <c r="C101" s="87"/>
      <c r="D101" s="86"/>
      <c r="E101" s="88"/>
      <c r="F101" s="410"/>
      <c r="G101" s="94"/>
      <c r="H101" s="342"/>
      <c r="I101" s="333"/>
      <c r="J101" s="348"/>
      <c r="K101" s="348"/>
    </row>
    <row r="102" spans="1:11" s="79" customFormat="1" ht="12.75">
      <c r="A102" s="86"/>
      <c r="B102" s="86"/>
      <c r="C102" s="87"/>
      <c r="D102" s="86"/>
      <c r="E102" s="88"/>
      <c r="F102" s="410"/>
      <c r="G102" s="94"/>
      <c r="H102" s="342"/>
      <c r="I102" s="333"/>
      <c r="J102" s="348"/>
      <c r="K102" s="348"/>
    </row>
    <row r="103" spans="1:11" s="79" customFormat="1" ht="12.75">
      <c r="A103" s="86"/>
      <c r="B103" s="86"/>
      <c r="C103" s="87"/>
      <c r="D103" s="86"/>
      <c r="E103" s="88"/>
      <c r="F103" s="410"/>
      <c r="G103" s="94"/>
      <c r="H103" s="342"/>
      <c r="I103" s="333"/>
      <c r="J103" s="348"/>
      <c r="K103" s="348"/>
    </row>
    <row r="104" spans="1:11" s="79" customFormat="1" ht="12.75">
      <c r="A104" s="86"/>
      <c r="B104" s="86"/>
      <c r="C104" s="87"/>
      <c r="D104" s="86"/>
      <c r="E104" s="88"/>
      <c r="F104" s="410"/>
      <c r="G104" s="94"/>
      <c r="H104" s="342"/>
      <c r="I104" s="333"/>
      <c r="J104" s="348"/>
      <c r="K104" s="348"/>
    </row>
    <row r="105" spans="1:11" s="79" customFormat="1" ht="12.75">
      <c r="A105" s="86"/>
      <c r="B105" s="86"/>
      <c r="C105" s="87"/>
      <c r="D105" s="86"/>
      <c r="E105" s="88"/>
      <c r="F105" s="410"/>
      <c r="G105" s="94"/>
      <c r="H105" s="342"/>
      <c r="I105" s="333"/>
      <c r="J105" s="348"/>
      <c r="K105" s="348"/>
    </row>
    <row r="106" spans="1:11" s="79" customFormat="1" ht="12.75">
      <c r="A106" s="86"/>
      <c r="B106" s="86"/>
      <c r="C106" s="87"/>
      <c r="D106" s="86"/>
      <c r="E106" s="88"/>
      <c r="F106" s="410"/>
      <c r="G106" s="94"/>
      <c r="H106" s="342"/>
      <c r="I106" s="333"/>
      <c r="J106" s="348"/>
      <c r="K106" s="348"/>
    </row>
    <row r="107" spans="1:11" s="79" customFormat="1" ht="12.75">
      <c r="A107" s="86"/>
      <c r="B107" s="86"/>
      <c r="C107" s="87"/>
      <c r="D107" s="86"/>
      <c r="E107" s="88"/>
      <c r="F107" s="410"/>
      <c r="G107" s="94"/>
      <c r="H107" s="342"/>
      <c r="I107" s="333"/>
      <c r="J107" s="348"/>
      <c r="K107" s="348"/>
    </row>
    <row r="108" spans="1:11" s="79" customFormat="1" ht="12.75">
      <c r="A108" s="86"/>
      <c r="B108" s="86"/>
      <c r="C108" s="87"/>
      <c r="D108" s="86"/>
      <c r="E108" s="88"/>
      <c r="F108" s="410"/>
      <c r="G108" s="94"/>
      <c r="H108" s="342"/>
      <c r="I108" s="333"/>
      <c r="J108" s="348"/>
      <c r="K108" s="348"/>
    </row>
    <row r="109" spans="1:11" s="79" customFormat="1" ht="12.75">
      <c r="A109" s="86"/>
      <c r="B109" s="86"/>
      <c r="C109" s="87"/>
      <c r="D109" s="86"/>
      <c r="E109" s="88"/>
      <c r="F109" s="410"/>
      <c r="G109" s="94"/>
      <c r="H109" s="342"/>
      <c r="I109" s="333"/>
      <c r="J109" s="348"/>
      <c r="K109" s="348"/>
    </row>
    <row r="110" spans="1:11" s="79" customFormat="1" ht="12.75">
      <c r="A110" s="86"/>
      <c r="B110" s="86"/>
      <c r="C110" s="87"/>
      <c r="D110" s="86"/>
      <c r="E110" s="88"/>
      <c r="F110" s="410"/>
      <c r="G110" s="94"/>
      <c r="H110" s="342"/>
      <c r="I110" s="333"/>
      <c r="J110" s="348"/>
      <c r="K110" s="348"/>
    </row>
    <row r="111" spans="1:11" s="79" customFormat="1" ht="12.75">
      <c r="A111" s="86"/>
      <c r="B111" s="86"/>
      <c r="C111" s="87"/>
      <c r="D111" s="86"/>
      <c r="E111" s="88"/>
      <c r="F111" s="410"/>
      <c r="G111" s="94"/>
      <c r="H111" s="342"/>
      <c r="I111" s="333"/>
      <c r="J111" s="348"/>
      <c r="K111" s="348"/>
    </row>
    <row r="112" spans="1:11" s="79" customFormat="1" ht="12.75">
      <c r="A112" s="86"/>
      <c r="B112" s="86"/>
      <c r="C112" s="87"/>
      <c r="D112" s="86"/>
      <c r="E112" s="88"/>
      <c r="F112" s="410"/>
      <c r="G112" s="94"/>
      <c r="H112" s="342"/>
      <c r="I112" s="333"/>
      <c r="J112" s="348"/>
      <c r="K112" s="348"/>
    </row>
    <row r="113" spans="1:11" s="79" customFormat="1" ht="12.75">
      <c r="A113" s="86"/>
      <c r="B113" s="86"/>
      <c r="C113" s="87"/>
      <c r="D113" s="86"/>
      <c r="E113" s="88"/>
      <c r="F113" s="410"/>
      <c r="G113" s="94"/>
      <c r="H113" s="342"/>
      <c r="I113" s="333"/>
      <c r="J113" s="348"/>
      <c r="K113" s="348"/>
    </row>
    <row r="114" spans="1:11" s="79" customFormat="1" ht="12.75">
      <c r="A114" s="86"/>
      <c r="B114" s="86"/>
      <c r="C114" s="87"/>
      <c r="D114" s="86"/>
      <c r="E114" s="88"/>
      <c r="F114" s="410"/>
      <c r="G114" s="94"/>
      <c r="H114" s="342"/>
      <c r="I114" s="333"/>
      <c r="J114" s="348"/>
      <c r="K114" s="348"/>
    </row>
    <row r="115" spans="1:11" s="79" customFormat="1" ht="12.75">
      <c r="A115" s="86"/>
      <c r="B115" s="86"/>
      <c r="C115" s="87"/>
      <c r="D115" s="86"/>
      <c r="E115" s="88"/>
      <c r="F115" s="410"/>
      <c r="G115" s="94"/>
      <c r="H115" s="342"/>
      <c r="I115" s="333"/>
      <c r="J115" s="348"/>
      <c r="K115" s="348"/>
    </row>
    <row r="116" spans="1:11" s="79" customFormat="1" ht="12.75">
      <c r="A116" s="86"/>
      <c r="B116" s="86"/>
      <c r="C116" s="87"/>
      <c r="D116" s="86"/>
      <c r="E116" s="88"/>
      <c r="F116" s="410"/>
      <c r="G116" s="94"/>
      <c r="H116" s="342"/>
      <c r="I116" s="333"/>
      <c r="J116" s="348"/>
      <c r="K116" s="348"/>
    </row>
    <row r="117" spans="1:11" s="79" customFormat="1" ht="12.75">
      <c r="A117" s="86"/>
      <c r="B117" s="86"/>
      <c r="C117" s="87"/>
      <c r="D117" s="86"/>
      <c r="E117" s="88"/>
      <c r="F117" s="410"/>
      <c r="G117" s="94"/>
      <c r="H117" s="342"/>
      <c r="I117" s="333"/>
      <c r="J117" s="348"/>
      <c r="K117" s="348"/>
    </row>
    <row r="118" spans="1:11" s="79" customFormat="1" ht="12.75">
      <c r="A118" s="86"/>
      <c r="B118" s="86"/>
      <c r="C118" s="87"/>
      <c r="D118" s="86"/>
      <c r="E118" s="88"/>
      <c r="F118" s="410"/>
      <c r="G118" s="94"/>
      <c r="H118" s="342"/>
      <c r="I118" s="333"/>
      <c r="J118" s="348"/>
      <c r="K118" s="348"/>
    </row>
    <row r="119" spans="1:11" s="79" customFormat="1" ht="12.75">
      <c r="A119" s="86"/>
      <c r="B119" s="86"/>
      <c r="C119" s="87"/>
      <c r="D119" s="86"/>
      <c r="E119" s="88"/>
      <c r="F119" s="410"/>
      <c r="G119" s="94"/>
      <c r="H119" s="342"/>
      <c r="I119" s="333"/>
      <c r="J119" s="348"/>
      <c r="K119" s="348"/>
    </row>
    <row r="120" spans="1:11" s="79" customFormat="1" ht="12.75">
      <c r="A120" s="86"/>
      <c r="B120" s="86"/>
      <c r="C120" s="87"/>
      <c r="D120" s="86"/>
      <c r="E120" s="88"/>
      <c r="F120" s="410"/>
      <c r="G120" s="94"/>
      <c r="H120" s="342"/>
      <c r="I120" s="333"/>
      <c r="J120" s="348"/>
      <c r="K120" s="348"/>
    </row>
    <row r="121" spans="1:11" s="79" customFormat="1" ht="12.75">
      <c r="A121" s="86"/>
      <c r="B121" s="86"/>
      <c r="C121" s="87"/>
      <c r="D121" s="86"/>
      <c r="E121" s="88"/>
      <c r="F121" s="410"/>
      <c r="G121" s="94"/>
      <c r="H121" s="342"/>
      <c r="I121" s="333"/>
      <c r="J121" s="348"/>
      <c r="K121" s="348"/>
    </row>
    <row r="122" spans="1:11" s="79" customFormat="1" ht="12.75">
      <c r="A122" s="86"/>
      <c r="B122" s="86"/>
      <c r="C122" s="87"/>
      <c r="D122" s="86"/>
      <c r="E122" s="88"/>
      <c r="F122" s="410"/>
      <c r="G122" s="94"/>
      <c r="H122" s="342"/>
      <c r="I122" s="333"/>
      <c r="J122" s="348"/>
      <c r="K122" s="348"/>
    </row>
    <row r="123" spans="1:11" s="79" customFormat="1" ht="12.75">
      <c r="A123" s="86"/>
      <c r="B123" s="86"/>
      <c r="C123" s="87"/>
      <c r="D123" s="86"/>
      <c r="E123" s="88"/>
      <c r="F123" s="410"/>
      <c r="G123" s="94"/>
      <c r="H123" s="342"/>
      <c r="I123" s="333"/>
      <c r="J123" s="348"/>
      <c r="K123" s="348"/>
    </row>
    <row r="124" spans="1:11" s="79" customFormat="1" ht="12.75">
      <c r="A124" s="86"/>
      <c r="B124" s="86"/>
      <c r="C124" s="87"/>
      <c r="D124" s="86"/>
      <c r="E124" s="88"/>
      <c r="F124" s="410"/>
      <c r="G124" s="94"/>
      <c r="H124" s="342"/>
      <c r="I124" s="333"/>
      <c r="J124" s="348"/>
      <c r="K124" s="348"/>
    </row>
    <row r="125" spans="1:11" s="79" customFormat="1" ht="12.75">
      <c r="A125" s="86"/>
      <c r="B125" s="86"/>
      <c r="C125" s="87"/>
      <c r="D125" s="86"/>
      <c r="E125" s="88"/>
      <c r="F125" s="410"/>
      <c r="G125" s="94"/>
      <c r="H125" s="342"/>
      <c r="I125" s="333"/>
      <c r="J125" s="348"/>
      <c r="K125" s="348"/>
    </row>
    <row r="126" spans="1:11" s="79" customFormat="1" ht="12.75">
      <c r="A126" s="86"/>
      <c r="B126" s="86"/>
      <c r="C126" s="87"/>
      <c r="D126" s="86"/>
      <c r="E126" s="88"/>
      <c r="F126" s="410"/>
      <c r="G126" s="94"/>
      <c r="H126" s="342"/>
      <c r="I126" s="333"/>
      <c r="J126" s="348"/>
      <c r="K126" s="348"/>
    </row>
    <row r="127" spans="1:11" s="79" customFormat="1" ht="12.75">
      <c r="A127" s="86"/>
      <c r="B127" s="86"/>
      <c r="C127" s="87"/>
      <c r="D127" s="86"/>
      <c r="E127" s="88"/>
      <c r="F127" s="410"/>
      <c r="G127" s="94"/>
      <c r="H127" s="342"/>
      <c r="I127" s="333"/>
      <c r="J127" s="348"/>
      <c r="K127" s="348"/>
    </row>
    <row r="128" spans="1:11" s="79" customFormat="1" ht="12.75">
      <c r="A128" s="86"/>
      <c r="B128" s="86"/>
      <c r="C128" s="87"/>
      <c r="D128" s="86"/>
      <c r="E128" s="88"/>
      <c r="F128" s="410"/>
      <c r="G128" s="94"/>
      <c r="H128" s="342"/>
      <c r="I128" s="333"/>
      <c r="J128" s="348"/>
      <c r="K128" s="348"/>
    </row>
    <row r="129" spans="1:11" s="79" customFormat="1" ht="12.75">
      <c r="A129" s="86"/>
      <c r="B129" s="86"/>
      <c r="C129" s="87"/>
      <c r="D129" s="86"/>
      <c r="E129" s="88"/>
      <c r="F129" s="410"/>
      <c r="G129" s="94"/>
      <c r="H129" s="342"/>
      <c r="I129" s="333"/>
      <c r="J129" s="348"/>
      <c r="K129" s="348"/>
    </row>
    <row r="130" spans="1:11" s="79" customFormat="1" ht="12.75">
      <c r="A130" s="86"/>
      <c r="B130" s="86"/>
      <c r="C130" s="87"/>
      <c r="D130" s="86"/>
      <c r="E130" s="88"/>
      <c r="F130" s="410"/>
      <c r="G130" s="94"/>
      <c r="H130" s="342"/>
      <c r="I130" s="333"/>
      <c r="J130" s="348"/>
      <c r="K130" s="348"/>
    </row>
    <row r="131" spans="1:11" s="79" customFormat="1" ht="12.75">
      <c r="A131" s="86"/>
      <c r="B131" s="86"/>
      <c r="C131" s="87"/>
      <c r="D131" s="86"/>
      <c r="E131" s="88"/>
      <c r="F131" s="410"/>
      <c r="G131" s="94"/>
      <c r="H131" s="342"/>
      <c r="I131" s="333"/>
      <c r="J131" s="348"/>
      <c r="K131" s="348"/>
    </row>
    <row r="132" spans="1:11" s="79" customFormat="1" ht="12.75">
      <c r="A132" s="86"/>
      <c r="B132" s="86"/>
      <c r="C132" s="87"/>
      <c r="D132" s="86"/>
      <c r="E132" s="88"/>
      <c r="F132" s="410"/>
      <c r="G132" s="94"/>
      <c r="H132" s="342"/>
      <c r="I132" s="333"/>
      <c r="J132" s="348"/>
      <c r="K132" s="348"/>
    </row>
    <row r="133" spans="1:11" s="79" customFormat="1" ht="12.75">
      <c r="A133" s="86"/>
      <c r="B133" s="86"/>
      <c r="C133" s="87"/>
      <c r="D133" s="86"/>
      <c r="E133" s="88"/>
      <c r="F133" s="410"/>
      <c r="G133" s="94"/>
      <c r="H133" s="342"/>
      <c r="I133" s="333"/>
      <c r="J133" s="348"/>
      <c r="K133" s="348"/>
    </row>
    <row r="134" spans="1:11" s="79" customFormat="1" ht="12.75">
      <c r="A134" s="86"/>
      <c r="B134" s="86"/>
      <c r="C134" s="87"/>
      <c r="D134" s="86"/>
      <c r="E134" s="88"/>
      <c r="F134" s="410"/>
      <c r="G134" s="94"/>
      <c r="H134" s="342"/>
      <c r="I134" s="333"/>
      <c r="J134" s="348"/>
      <c r="K134" s="348"/>
    </row>
    <row r="135" spans="1:11" s="79" customFormat="1" ht="12.75">
      <c r="A135" s="86"/>
      <c r="B135" s="86"/>
      <c r="C135" s="87"/>
      <c r="D135" s="86"/>
      <c r="E135" s="88"/>
      <c r="F135" s="410"/>
      <c r="G135" s="94"/>
      <c r="H135" s="342"/>
      <c r="I135" s="333"/>
      <c r="J135" s="348"/>
      <c r="K135" s="348"/>
    </row>
    <row r="136" spans="1:11" s="79" customFormat="1" ht="12.75">
      <c r="A136" s="86"/>
      <c r="B136" s="86"/>
      <c r="C136" s="87"/>
      <c r="D136" s="86"/>
      <c r="E136" s="88"/>
      <c r="F136" s="410"/>
      <c r="G136" s="94"/>
      <c r="H136" s="342"/>
      <c r="I136" s="333"/>
      <c r="J136" s="348"/>
      <c r="K136" s="348"/>
    </row>
    <row r="137" spans="1:11" s="79" customFormat="1" ht="12.75">
      <c r="A137" s="86"/>
      <c r="B137" s="86"/>
      <c r="C137" s="87"/>
      <c r="D137" s="86"/>
      <c r="E137" s="88"/>
      <c r="F137" s="410"/>
      <c r="G137" s="94"/>
      <c r="H137" s="342"/>
      <c r="I137" s="333"/>
      <c r="J137" s="348"/>
      <c r="K137" s="348"/>
    </row>
    <row r="138" spans="1:11" s="79" customFormat="1" ht="12.75">
      <c r="A138" s="86"/>
      <c r="B138" s="86"/>
      <c r="C138" s="87"/>
      <c r="D138" s="86"/>
      <c r="E138" s="88"/>
      <c r="F138" s="410"/>
      <c r="G138" s="94"/>
      <c r="H138" s="342"/>
      <c r="I138" s="333"/>
      <c r="J138" s="348"/>
      <c r="K138" s="348"/>
    </row>
    <row r="139" spans="1:11" s="79" customFormat="1" ht="12.75">
      <c r="A139" s="86"/>
      <c r="B139" s="86"/>
      <c r="C139" s="87"/>
      <c r="D139" s="86"/>
      <c r="E139" s="88"/>
      <c r="F139" s="410"/>
      <c r="G139" s="94"/>
      <c r="H139" s="342"/>
      <c r="I139" s="333"/>
      <c r="J139" s="348"/>
      <c r="K139" s="348"/>
    </row>
    <row r="140" spans="1:11" s="79" customFormat="1" ht="12.75">
      <c r="A140" s="86"/>
      <c r="B140" s="86"/>
      <c r="C140" s="87"/>
      <c r="D140" s="86"/>
      <c r="E140" s="88"/>
      <c r="F140" s="410"/>
      <c r="G140" s="94"/>
      <c r="H140" s="342"/>
      <c r="I140" s="333"/>
      <c r="J140" s="348"/>
      <c r="K140" s="348"/>
    </row>
    <row r="141" spans="1:11" s="79" customFormat="1" ht="12.75">
      <c r="A141" s="86"/>
      <c r="B141" s="86"/>
      <c r="C141" s="87"/>
      <c r="D141" s="86"/>
      <c r="E141" s="88"/>
      <c r="F141" s="410"/>
      <c r="G141" s="94"/>
      <c r="H141" s="342"/>
      <c r="I141" s="333"/>
      <c r="J141" s="348"/>
      <c r="K141" s="348"/>
    </row>
    <row r="142" spans="1:11" s="79" customFormat="1" ht="12.75">
      <c r="A142" s="86"/>
      <c r="B142" s="86"/>
      <c r="C142" s="87"/>
      <c r="D142" s="86"/>
      <c r="E142" s="88"/>
      <c r="F142" s="410"/>
      <c r="G142" s="94"/>
      <c r="H142" s="342"/>
      <c r="I142" s="333"/>
      <c r="J142" s="348"/>
      <c r="K142" s="348"/>
    </row>
    <row r="143" spans="1:11" s="79" customFormat="1" ht="12.75">
      <c r="A143" s="86"/>
      <c r="B143" s="86"/>
      <c r="C143" s="87"/>
      <c r="D143" s="86"/>
      <c r="E143" s="88"/>
      <c r="F143" s="410"/>
      <c r="G143" s="94"/>
      <c r="H143" s="342"/>
      <c r="I143" s="333"/>
      <c r="J143" s="348"/>
      <c r="K143" s="348"/>
    </row>
    <row r="144" spans="1:11" s="79" customFormat="1" ht="12.75">
      <c r="A144" s="86"/>
      <c r="B144" s="86"/>
      <c r="C144" s="87"/>
      <c r="D144" s="86"/>
      <c r="E144" s="88"/>
      <c r="F144" s="410"/>
      <c r="G144" s="94"/>
      <c r="H144" s="342"/>
      <c r="I144" s="333"/>
      <c r="J144" s="348"/>
      <c r="K144" s="348"/>
    </row>
    <row r="145" spans="1:11" s="79" customFormat="1" ht="12.75">
      <c r="A145" s="86"/>
      <c r="B145" s="86"/>
      <c r="C145" s="87"/>
      <c r="D145" s="86"/>
      <c r="E145" s="88"/>
      <c r="F145" s="410"/>
      <c r="G145" s="94"/>
      <c r="H145" s="342"/>
      <c r="I145" s="333"/>
      <c r="J145" s="348"/>
      <c r="K145" s="348"/>
    </row>
    <row r="146" spans="1:11" s="79" customFormat="1" ht="12.75">
      <c r="A146" s="86"/>
      <c r="B146" s="86"/>
      <c r="C146" s="87"/>
      <c r="D146" s="86"/>
      <c r="E146" s="88"/>
      <c r="F146" s="410"/>
      <c r="G146" s="94"/>
      <c r="H146" s="342"/>
      <c r="I146" s="333"/>
      <c r="J146" s="348"/>
      <c r="K146" s="348"/>
    </row>
    <row r="147" spans="1:11" s="79" customFormat="1" ht="12.75">
      <c r="A147" s="86"/>
      <c r="B147" s="86"/>
      <c r="C147" s="87"/>
      <c r="D147" s="86"/>
      <c r="E147" s="88"/>
      <c r="F147" s="410"/>
      <c r="G147" s="94"/>
      <c r="H147" s="342"/>
      <c r="I147" s="333"/>
      <c r="J147" s="348"/>
      <c r="K147" s="348"/>
    </row>
    <row r="148" spans="1:11" s="79" customFormat="1" ht="12.75">
      <c r="A148" s="86"/>
      <c r="B148" s="86"/>
      <c r="C148" s="87"/>
      <c r="D148" s="86"/>
      <c r="E148" s="88"/>
      <c r="F148" s="410"/>
      <c r="G148" s="94"/>
      <c r="H148" s="342"/>
      <c r="I148" s="333"/>
      <c r="J148" s="348"/>
      <c r="K148" s="348"/>
    </row>
    <row r="149" spans="1:11" s="79" customFormat="1" ht="12.75">
      <c r="A149" s="86"/>
      <c r="B149" s="86"/>
      <c r="C149" s="87"/>
      <c r="D149" s="86"/>
      <c r="E149" s="88"/>
      <c r="F149" s="410"/>
      <c r="G149" s="94"/>
      <c r="H149" s="342"/>
      <c r="I149" s="333"/>
      <c r="J149" s="348"/>
      <c r="K149" s="348"/>
    </row>
    <row r="150" spans="1:11" s="79" customFormat="1" ht="12.75">
      <c r="A150" s="86"/>
      <c r="B150" s="86"/>
      <c r="C150" s="87"/>
      <c r="D150" s="86"/>
      <c r="E150" s="88"/>
      <c r="F150" s="410"/>
      <c r="G150" s="94"/>
      <c r="H150" s="342"/>
      <c r="I150" s="333"/>
      <c r="J150" s="348"/>
      <c r="K150" s="348"/>
    </row>
    <row r="151" spans="1:11" s="79" customFormat="1" ht="12.75">
      <c r="A151" s="86"/>
      <c r="B151" s="86"/>
      <c r="C151" s="87"/>
      <c r="D151" s="86"/>
      <c r="E151" s="88"/>
      <c r="F151" s="410"/>
      <c r="G151" s="94"/>
      <c r="H151" s="342"/>
      <c r="I151" s="333"/>
      <c r="J151" s="348"/>
      <c r="K151" s="348"/>
    </row>
    <row r="152" spans="1:11" s="79" customFormat="1" ht="12.75">
      <c r="A152" s="86"/>
      <c r="B152" s="86"/>
      <c r="C152" s="87"/>
      <c r="D152" s="86"/>
      <c r="E152" s="88"/>
      <c r="F152" s="410"/>
      <c r="G152" s="94"/>
      <c r="H152" s="342"/>
      <c r="I152" s="333"/>
      <c r="J152" s="348"/>
      <c r="K152" s="348"/>
    </row>
    <row r="153" spans="1:11" s="79" customFormat="1" ht="12.75">
      <c r="A153" s="86"/>
      <c r="B153" s="86"/>
      <c r="C153" s="87"/>
      <c r="D153" s="86"/>
      <c r="E153" s="88"/>
      <c r="F153" s="410"/>
      <c r="G153" s="94"/>
      <c r="H153" s="342"/>
      <c r="I153" s="333"/>
      <c r="J153" s="348"/>
      <c r="K153" s="348"/>
    </row>
    <row r="154" spans="1:11" s="79" customFormat="1" ht="12.75">
      <c r="A154" s="86"/>
      <c r="B154" s="86"/>
      <c r="C154" s="87"/>
      <c r="D154" s="86"/>
      <c r="E154" s="88"/>
      <c r="F154" s="410"/>
      <c r="G154" s="94"/>
      <c r="H154" s="342"/>
      <c r="I154" s="333"/>
      <c r="J154" s="348"/>
      <c r="K154" s="348"/>
    </row>
    <row r="155" spans="1:11" s="79" customFormat="1" ht="12.75">
      <c r="A155" s="86"/>
      <c r="B155" s="86"/>
      <c r="C155" s="87"/>
      <c r="D155" s="86"/>
      <c r="E155" s="88"/>
      <c r="F155" s="410"/>
      <c r="G155" s="94"/>
      <c r="H155" s="342"/>
      <c r="I155" s="333"/>
      <c r="J155" s="348"/>
      <c r="K155" s="348"/>
    </row>
    <row r="156" spans="1:11" s="79" customFormat="1" ht="12.75">
      <c r="A156" s="86"/>
      <c r="B156" s="86"/>
      <c r="C156" s="87"/>
      <c r="D156" s="86"/>
      <c r="E156" s="88"/>
      <c r="F156" s="410"/>
      <c r="G156" s="94"/>
      <c r="H156" s="342"/>
      <c r="I156" s="333"/>
      <c r="J156" s="348"/>
      <c r="K156" s="348"/>
    </row>
    <row r="157" spans="1:11" s="79" customFormat="1" ht="12.75">
      <c r="A157" s="86"/>
      <c r="B157" s="86"/>
      <c r="C157" s="87"/>
      <c r="D157" s="86"/>
      <c r="E157" s="88"/>
      <c r="F157" s="410"/>
      <c r="G157" s="94"/>
      <c r="H157" s="342"/>
      <c r="I157" s="333"/>
      <c r="J157" s="348"/>
      <c r="K157" s="348"/>
    </row>
    <row r="158" spans="1:11" s="79" customFormat="1" ht="12.75">
      <c r="A158" s="86"/>
      <c r="B158" s="86"/>
      <c r="C158" s="87"/>
      <c r="D158" s="86"/>
      <c r="E158" s="88"/>
      <c r="F158" s="410"/>
      <c r="G158" s="94"/>
      <c r="H158" s="342"/>
      <c r="I158" s="333"/>
      <c r="J158" s="348"/>
      <c r="K158" s="348"/>
    </row>
    <row r="159" spans="1:11" s="79" customFormat="1" ht="12.75">
      <c r="A159" s="86"/>
      <c r="B159" s="86"/>
      <c r="C159" s="87"/>
      <c r="D159" s="86"/>
      <c r="E159" s="88"/>
      <c r="F159" s="410"/>
      <c r="G159" s="94"/>
      <c r="H159" s="342"/>
      <c r="I159" s="333"/>
      <c r="J159" s="348"/>
      <c r="K159" s="348"/>
    </row>
    <row r="160" spans="1:11" s="79" customFormat="1" ht="12.75">
      <c r="A160" s="86"/>
      <c r="B160" s="86"/>
      <c r="C160" s="87"/>
      <c r="D160" s="86"/>
      <c r="E160" s="88"/>
      <c r="F160" s="410"/>
      <c r="G160" s="94"/>
      <c r="H160" s="342"/>
      <c r="I160" s="333"/>
      <c r="J160" s="348"/>
      <c r="K160" s="348"/>
    </row>
    <row r="161" spans="1:11" s="79" customFormat="1" ht="12.75">
      <c r="A161" s="86"/>
      <c r="B161" s="86"/>
      <c r="C161" s="87"/>
      <c r="D161" s="86"/>
      <c r="E161" s="88"/>
      <c r="F161" s="410"/>
      <c r="G161" s="94"/>
      <c r="H161" s="342"/>
      <c r="I161" s="333"/>
      <c r="J161" s="348"/>
      <c r="K161" s="348"/>
    </row>
    <row r="162" spans="1:11" s="79" customFormat="1" ht="12.75">
      <c r="A162" s="86"/>
      <c r="B162" s="86"/>
      <c r="C162" s="87"/>
      <c r="D162" s="86"/>
      <c r="E162" s="88"/>
      <c r="F162" s="410"/>
      <c r="G162" s="94"/>
      <c r="H162" s="342"/>
      <c r="I162" s="333"/>
      <c r="J162" s="348"/>
      <c r="K162" s="348"/>
    </row>
    <row r="163" spans="1:11" s="79" customFormat="1" ht="12.75">
      <c r="A163" s="86"/>
      <c r="B163" s="86"/>
      <c r="C163" s="87"/>
      <c r="D163" s="86"/>
      <c r="E163" s="88"/>
      <c r="F163" s="410"/>
      <c r="G163" s="94"/>
      <c r="H163" s="342"/>
      <c r="I163" s="333"/>
      <c r="J163" s="348"/>
      <c r="K163" s="348"/>
    </row>
    <row r="164" spans="1:11" s="79" customFormat="1" ht="12.75">
      <c r="A164" s="86"/>
      <c r="B164" s="86"/>
      <c r="C164" s="87"/>
      <c r="D164" s="86"/>
      <c r="E164" s="88"/>
      <c r="F164" s="410"/>
      <c r="G164" s="94"/>
      <c r="H164" s="342"/>
      <c r="I164" s="333"/>
      <c r="J164" s="348"/>
      <c r="K164" s="348"/>
    </row>
    <row r="165" spans="1:11" s="79" customFormat="1" ht="12.75">
      <c r="A165" s="86"/>
      <c r="B165" s="86"/>
      <c r="C165" s="87"/>
      <c r="D165" s="86"/>
      <c r="E165" s="88"/>
      <c r="F165" s="410"/>
      <c r="G165" s="94"/>
      <c r="H165" s="342"/>
      <c r="I165" s="333"/>
      <c r="J165" s="348"/>
      <c r="K165" s="348"/>
    </row>
    <row r="166" spans="1:11" s="79" customFormat="1" ht="12.75">
      <c r="A166" s="86"/>
      <c r="B166" s="86"/>
      <c r="C166" s="87"/>
      <c r="D166" s="86"/>
      <c r="E166" s="88"/>
      <c r="F166" s="410"/>
      <c r="G166" s="94"/>
      <c r="H166" s="342"/>
      <c r="I166" s="333"/>
      <c r="J166" s="348"/>
      <c r="K166" s="348"/>
    </row>
    <row r="167" spans="1:11" s="79" customFormat="1" ht="12.75">
      <c r="A167" s="86"/>
      <c r="B167" s="86"/>
      <c r="C167" s="87"/>
      <c r="D167" s="86"/>
      <c r="E167" s="88"/>
      <c r="F167" s="410"/>
      <c r="G167" s="94"/>
      <c r="H167" s="342"/>
      <c r="I167" s="333"/>
      <c r="J167" s="348"/>
      <c r="K167" s="348"/>
    </row>
    <row r="168" spans="1:11" s="79" customFormat="1" ht="12.75">
      <c r="A168" s="86"/>
      <c r="B168" s="86"/>
      <c r="C168" s="87"/>
      <c r="D168" s="86"/>
      <c r="E168" s="88"/>
      <c r="F168" s="410"/>
      <c r="G168" s="94"/>
      <c r="H168" s="342"/>
      <c r="I168" s="333"/>
      <c r="J168" s="348"/>
      <c r="K168" s="348"/>
    </row>
    <row r="169" spans="1:11" s="79" customFormat="1" ht="12.75">
      <c r="A169" s="86"/>
      <c r="B169" s="86"/>
      <c r="C169" s="87"/>
      <c r="D169" s="86"/>
      <c r="E169" s="88"/>
      <c r="F169" s="410"/>
      <c r="G169" s="94"/>
      <c r="H169" s="342"/>
      <c r="I169" s="333"/>
      <c r="J169" s="348"/>
      <c r="K169" s="348"/>
    </row>
    <row r="170" spans="1:11" s="79" customFormat="1" ht="12.75">
      <c r="A170" s="86"/>
      <c r="B170" s="86"/>
      <c r="C170" s="87"/>
      <c r="D170" s="86"/>
      <c r="E170" s="88"/>
      <c r="F170" s="410"/>
      <c r="G170" s="94"/>
      <c r="H170" s="342"/>
      <c r="I170" s="333"/>
      <c r="J170" s="348"/>
      <c r="K170" s="348"/>
    </row>
    <row r="171" spans="1:11" s="79" customFormat="1" ht="12.75">
      <c r="A171" s="86"/>
      <c r="B171" s="86"/>
      <c r="C171" s="87"/>
      <c r="D171" s="86"/>
      <c r="E171" s="88"/>
      <c r="F171" s="410"/>
      <c r="G171" s="94"/>
      <c r="H171" s="342"/>
      <c r="I171" s="333"/>
      <c r="J171" s="348"/>
      <c r="K171" s="348"/>
    </row>
    <row r="172" spans="1:11" s="79" customFormat="1" ht="12.75">
      <c r="A172" s="86"/>
      <c r="B172" s="86"/>
      <c r="C172" s="87"/>
      <c r="D172" s="86"/>
      <c r="E172" s="88"/>
      <c r="F172" s="410"/>
      <c r="G172" s="94"/>
      <c r="H172" s="342"/>
      <c r="I172" s="333"/>
      <c r="J172" s="348"/>
      <c r="K172" s="348"/>
    </row>
    <row r="173" spans="1:11" s="79" customFormat="1" ht="12.75">
      <c r="A173" s="86"/>
      <c r="B173" s="86"/>
      <c r="C173" s="87"/>
      <c r="D173" s="86"/>
      <c r="E173" s="88"/>
      <c r="F173" s="410"/>
      <c r="G173" s="94"/>
      <c r="H173" s="342"/>
      <c r="I173" s="333"/>
      <c r="J173" s="348"/>
      <c r="K173" s="348"/>
    </row>
    <row r="174" spans="1:11" s="79" customFormat="1" ht="12.75">
      <c r="A174" s="86"/>
      <c r="B174" s="86"/>
      <c r="C174" s="87"/>
      <c r="D174" s="86"/>
      <c r="E174" s="88"/>
      <c r="F174" s="410"/>
      <c r="G174" s="94"/>
      <c r="H174" s="342"/>
      <c r="I174" s="333"/>
      <c r="J174" s="348"/>
      <c r="K174" s="348"/>
    </row>
    <row r="175" spans="1:11" s="79" customFormat="1" ht="12.75">
      <c r="A175" s="86"/>
      <c r="B175" s="86"/>
      <c r="C175" s="87"/>
      <c r="D175" s="86"/>
      <c r="E175" s="88"/>
      <c r="F175" s="410"/>
      <c r="G175" s="94"/>
      <c r="H175" s="342"/>
      <c r="I175" s="333"/>
      <c r="J175" s="348"/>
      <c r="K175" s="348"/>
    </row>
    <row r="176" spans="1:11" s="79" customFormat="1" ht="12.75">
      <c r="A176" s="86"/>
      <c r="B176" s="86"/>
      <c r="C176" s="87"/>
      <c r="D176" s="86"/>
      <c r="E176" s="88"/>
      <c r="F176" s="410"/>
      <c r="G176" s="94"/>
      <c r="H176" s="342"/>
      <c r="I176" s="333"/>
      <c r="J176" s="348"/>
      <c r="K176" s="348"/>
    </row>
    <row r="177" spans="1:11" s="79" customFormat="1" ht="12.75">
      <c r="A177" s="86"/>
      <c r="B177" s="86"/>
      <c r="C177" s="87"/>
      <c r="D177" s="86"/>
      <c r="E177" s="88"/>
      <c r="F177" s="410"/>
      <c r="G177" s="94"/>
      <c r="H177" s="342"/>
      <c r="I177" s="333"/>
      <c r="J177" s="348"/>
      <c r="K177" s="348"/>
    </row>
    <row r="178" spans="1:11" s="79" customFormat="1" ht="12.75">
      <c r="A178" s="86"/>
      <c r="B178" s="86"/>
      <c r="C178" s="87"/>
      <c r="D178" s="86"/>
      <c r="E178" s="88"/>
      <c r="F178" s="410"/>
      <c r="G178" s="94"/>
      <c r="H178" s="342"/>
      <c r="I178" s="333"/>
      <c r="J178" s="348"/>
      <c r="K178" s="348"/>
    </row>
  </sheetData>
  <sheetProtection password="CAEC" sheet="1" objects="1" scenarios="1"/>
  <mergeCells count="1">
    <mergeCell ref="L6:L7"/>
  </mergeCells>
  <printOptions/>
  <pageMargins left="0.984251968503937" right="0.3937007874015748" top="0.984251968503937" bottom="0.7480314960629921" header="0" footer="0.3937007874015748"/>
  <pageSetup horizontalDpi="300" verticalDpi="300" orientation="portrait" paperSize="9" r:id="rId1"/>
  <headerFooter alignWithMargins="0">
    <oddHeader>&amp;L
&amp;9&amp;R&amp;"Projekt,Običajno"&amp;72p</oddHeader>
    <oddFooter>&amp;C&amp;6 &amp; List: 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92D050"/>
  </sheetPr>
  <dimension ref="A1:O146"/>
  <sheetViews>
    <sheetView view="pageBreakPreview" zoomScale="85" zoomScaleSheetLayoutView="85" workbookViewId="0" topLeftCell="A3">
      <selection activeCell="N28" sqref="N28"/>
    </sheetView>
  </sheetViews>
  <sheetFormatPr defaultColWidth="9.00390625" defaultRowHeight="12.75"/>
  <cols>
    <col min="1" max="1" width="2.625" style="77" customWidth="1"/>
    <col min="2" max="2" width="4.375" style="77" customWidth="1"/>
    <col min="3" max="3" width="43.75390625" style="111" customWidth="1"/>
    <col min="4" max="4" width="6.25390625" style="77" customWidth="1"/>
    <col min="5" max="5" width="7.625" style="112" customWidth="1"/>
    <col min="6" max="6" width="9.625" style="409" customWidth="1"/>
    <col min="7" max="7" width="13.25390625" style="113" customWidth="1"/>
    <col min="8" max="8" width="20.375" style="334" hidden="1" customWidth="1"/>
    <col min="9" max="9" width="11.75390625" style="333" hidden="1" customWidth="1"/>
    <col min="10" max="11" width="11.75390625" style="204" hidden="1" customWidth="1"/>
    <col min="12" max="12" width="9.875" style="124" customWidth="1"/>
    <col min="13" max="13" width="2.625" style="124" bestFit="1" customWidth="1"/>
    <col min="14" max="14" width="9.125" style="124" customWidth="1"/>
    <col min="15" max="15" width="9.00390625" style="124" customWidth="1"/>
    <col min="16" max="16384" width="9.125" style="124" customWidth="1"/>
  </cols>
  <sheetData>
    <row r="1" spans="1:12" s="125" customFormat="1" ht="18.75">
      <c r="A1" s="107" t="str">
        <f>+OSNOVA!A2</f>
        <v>4/1.4.6.2 POPIS MATERIALA IN DEL S PREDRAČUNOM</v>
      </c>
      <c r="C1" s="107"/>
      <c r="D1" s="108"/>
      <c r="E1" s="109"/>
      <c r="F1" s="407"/>
      <c r="G1" s="110"/>
      <c r="H1" s="91"/>
      <c r="I1" s="333"/>
      <c r="J1" s="344"/>
      <c r="K1" s="344"/>
      <c r="L1" s="76"/>
    </row>
    <row r="2" spans="1:12" s="125" customFormat="1" ht="18.75">
      <c r="A2" s="107"/>
      <c r="B2" s="107"/>
      <c r="C2" s="107"/>
      <c r="D2" s="108"/>
      <c r="E2" s="109"/>
      <c r="F2" s="407"/>
      <c r="G2" s="110"/>
      <c r="H2" s="91"/>
      <c r="I2" s="333"/>
      <c r="J2" s="344"/>
      <c r="K2" s="344"/>
      <c r="L2" s="76"/>
    </row>
    <row r="3" spans="1:12" s="125" customFormat="1" ht="18.75">
      <c r="A3" s="107" t="str">
        <f>+OZN</f>
        <v>4/1</v>
      </c>
      <c r="C3" s="107" t="str">
        <f>+DEL</f>
        <v>ELEKTRIČNE INŠTALACIJE</v>
      </c>
      <c r="D3" s="108"/>
      <c r="E3" s="109"/>
      <c r="F3" s="407"/>
      <c r="G3" s="110"/>
      <c r="H3" s="91"/>
      <c r="I3" s="333"/>
      <c r="J3" s="344"/>
      <c r="K3" s="344"/>
      <c r="L3" s="76"/>
    </row>
    <row r="4" spans="1:12" s="125" customFormat="1" ht="18.75">
      <c r="A4" s="107"/>
      <c r="B4" s="106"/>
      <c r="C4" s="107"/>
      <c r="D4" s="108"/>
      <c r="E4" s="109"/>
      <c r="F4" s="407"/>
      <c r="G4" s="110"/>
      <c r="H4" s="91"/>
      <c r="I4" s="333"/>
      <c r="J4" s="344"/>
      <c r="K4" s="344"/>
      <c r="L4" s="76"/>
    </row>
    <row r="5" spans="1:12" s="188" customFormat="1" ht="18.75">
      <c r="A5" s="181" t="str">
        <f>+OSNOVA!D35</f>
        <v>E2.</v>
      </c>
      <c r="B5" s="182"/>
      <c r="C5" s="181" t="str">
        <f>+OSNOVA!E35</f>
        <v>OSTALO</v>
      </c>
      <c r="D5" s="183"/>
      <c r="E5" s="184"/>
      <c r="F5" s="408"/>
      <c r="G5" s="185"/>
      <c r="H5" s="186"/>
      <c r="I5" s="333"/>
      <c r="J5" s="330"/>
      <c r="K5" s="330"/>
      <c r="L5" s="190"/>
    </row>
    <row r="6" spans="1:12" ht="14.25" customHeight="1">
      <c r="A6" s="94" t="s">
        <v>119</v>
      </c>
      <c r="B6" s="94"/>
      <c r="L6" s="430"/>
    </row>
    <row r="7" spans="3:12" ht="12.75">
      <c r="C7" s="118"/>
      <c r="D7" s="94"/>
      <c r="E7" s="94"/>
      <c r="F7" s="410"/>
      <c r="G7" s="94"/>
      <c r="L7" s="430"/>
    </row>
    <row r="8" spans="1:12" ht="12.75" customHeight="1">
      <c r="A8" s="94" t="s">
        <v>129</v>
      </c>
      <c r="B8" s="94"/>
      <c r="C8" s="118"/>
      <c r="D8" s="94"/>
      <c r="E8" s="94"/>
      <c r="F8" s="410"/>
      <c r="G8" s="94"/>
      <c r="L8" s="78"/>
    </row>
    <row r="9" spans="1:15" s="122" customFormat="1" ht="12.75">
      <c r="A9" s="95" t="s">
        <v>0</v>
      </c>
      <c r="B9" s="95"/>
      <c r="C9" s="134" t="s">
        <v>1</v>
      </c>
      <c r="D9" s="95" t="s">
        <v>2</v>
      </c>
      <c r="E9" s="96" t="s">
        <v>3</v>
      </c>
      <c r="F9" s="411" t="s">
        <v>4</v>
      </c>
      <c r="G9" s="97" t="s">
        <v>5</v>
      </c>
      <c r="H9" s="98"/>
      <c r="I9" s="335"/>
      <c r="J9" s="331"/>
      <c r="K9" s="331"/>
      <c r="L9" s="124"/>
      <c r="N9" s="123"/>
      <c r="O9" s="123"/>
    </row>
    <row r="10" spans="1:11" s="79" customFormat="1" ht="12.75">
      <c r="A10" s="172"/>
      <c r="B10" s="170"/>
      <c r="C10" s="136"/>
      <c r="D10" s="86"/>
      <c r="E10" s="88"/>
      <c r="F10" s="410"/>
      <c r="G10" s="94"/>
      <c r="H10" s="342"/>
      <c r="I10" s="333"/>
      <c r="J10" s="348"/>
      <c r="K10" s="348"/>
    </row>
    <row r="11" spans="1:11" s="193" customFormat="1" ht="16.5" thickBot="1">
      <c r="A11" s="390"/>
      <c r="B11" s="391" t="s">
        <v>114</v>
      </c>
      <c r="C11" s="191" t="s">
        <v>138</v>
      </c>
      <c r="D11" s="392"/>
      <c r="E11" s="393"/>
      <c r="F11" s="429"/>
      <c r="G11" s="394"/>
      <c r="H11" s="336"/>
      <c r="I11" s="333"/>
      <c r="J11" s="345"/>
      <c r="K11" s="345"/>
    </row>
    <row r="12" spans="1:7" ht="12.75">
      <c r="A12" s="395"/>
      <c r="B12" s="396"/>
      <c r="C12" s="135"/>
      <c r="E12" s="114"/>
      <c r="G12" s="115"/>
    </row>
    <row r="13" spans="1:8" ht="50.25" customHeight="1">
      <c r="A13" s="174" t="str">
        <f>$B$11</f>
        <v>I.</v>
      </c>
      <c r="B13" s="304">
        <f>COUNT(#REF!)+1</f>
        <v>1</v>
      </c>
      <c r="C13" s="405" t="s">
        <v>188</v>
      </c>
      <c r="D13" s="128" t="s">
        <v>10</v>
      </c>
      <c r="E13" s="105">
        <v>1</v>
      </c>
      <c r="F13" s="414"/>
      <c r="G13" s="356">
        <f>IF(OSNOVA!$B$42=1,E13*F13,"")</f>
        <v>0</v>
      </c>
      <c r="H13" s="337"/>
    </row>
    <row r="14" spans="1:7" ht="12.75">
      <c r="A14" s="395"/>
      <c r="B14" s="396"/>
      <c r="C14" s="135"/>
      <c r="E14" s="114"/>
      <c r="G14" s="115"/>
    </row>
    <row r="15" spans="1:15" s="79" customFormat="1" ht="14.25" customHeight="1">
      <c r="A15" s="174" t="str">
        <f>$B$11</f>
        <v>I.</v>
      </c>
      <c r="B15" s="377">
        <f>COUNT($A$13:B13)+1</f>
        <v>2</v>
      </c>
      <c r="C15" s="397" t="s">
        <v>177</v>
      </c>
      <c r="D15" s="128" t="s">
        <v>169</v>
      </c>
      <c r="E15" s="105">
        <v>8</v>
      </c>
      <c r="F15" s="414"/>
      <c r="G15" s="356">
        <f>IF(OSNOVA!$B$42=1,E15*F15,"")</f>
        <v>0</v>
      </c>
      <c r="H15" s="337"/>
      <c r="I15" s="398"/>
      <c r="J15" s="399"/>
      <c r="K15" s="400"/>
      <c r="L15" s="81"/>
      <c r="M15" s="82"/>
      <c r="N15" s="129"/>
      <c r="O15" s="124"/>
    </row>
    <row r="16" spans="1:7" ht="12.75">
      <c r="A16" s="395"/>
      <c r="B16" s="396"/>
      <c r="C16" s="135"/>
      <c r="E16" s="114"/>
      <c r="G16" s="115"/>
    </row>
    <row r="17" spans="1:12" ht="12.75">
      <c r="A17" s="174" t="str">
        <f>$B$11</f>
        <v>I.</v>
      </c>
      <c r="B17" s="377">
        <f>COUNT($A$13:B15)+1</f>
        <v>3</v>
      </c>
      <c r="C17" s="397" t="s">
        <v>170</v>
      </c>
      <c r="D17" s="128" t="s">
        <v>10</v>
      </c>
      <c r="E17" s="105">
        <v>1</v>
      </c>
      <c r="F17" s="414"/>
      <c r="G17" s="356">
        <f>IF(OSNOVA!$B$42=1,E17*F17,"")</f>
        <v>0</v>
      </c>
      <c r="H17" s="337"/>
      <c r="J17" s="333"/>
      <c r="K17" s="333"/>
      <c r="L17" s="333"/>
    </row>
    <row r="18" spans="8:12" ht="12.75">
      <c r="H18" s="337"/>
      <c r="J18" s="333"/>
      <c r="K18" s="333"/>
      <c r="L18" s="333"/>
    </row>
    <row r="19" spans="1:12" ht="12.75">
      <c r="A19" s="174" t="str">
        <f>$B$11</f>
        <v>I.</v>
      </c>
      <c r="B19" s="377">
        <f>COUNT($A$13:B17)+1</f>
        <v>4</v>
      </c>
      <c r="C19" s="397" t="s">
        <v>171</v>
      </c>
      <c r="D19" s="128" t="s">
        <v>102</v>
      </c>
      <c r="E19" s="105">
        <v>1</v>
      </c>
      <c r="F19" s="414"/>
      <c r="G19" s="356">
        <f>IF(OSNOVA!$B$42=1,E19*F19,"")</f>
        <v>0</v>
      </c>
      <c r="H19" s="337"/>
      <c r="J19" s="333"/>
      <c r="K19" s="333"/>
      <c r="L19" s="333"/>
    </row>
    <row r="20" spans="1:12" ht="12.75">
      <c r="A20" s="174"/>
      <c r="B20" s="80"/>
      <c r="C20" s="401"/>
      <c r="D20" s="128"/>
      <c r="E20" s="105"/>
      <c r="F20" s="416"/>
      <c r="G20" s="104"/>
      <c r="H20" s="337"/>
      <c r="J20" s="333"/>
      <c r="K20" s="333"/>
      <c r="L20" s="333"/>
    </row>
    <row r="21" spans="1:12" ht="14.25" customHeight="1">
      <c r="A21" s="174" t="str">
        <f>$B$11</f>
        <v>I.</v>
      </c>
      <c r="B21" s="377">
        <f>COUNT($A$13:B19)+1</f>
        <v>5</v>
      </c>
      <c r="C21" s="397" t="s">
        <v>172</v>
      </c>
      <c r="D21" s="128" t="s">
        <v>102</v>
      </c>
      <c r="E21" s="105">
        <v>1</v>
      </c>
      <c r="F21" s="414"/>
      <c r="G21" s="356">
        <f>IF(OSNOVA!$B$42=1,E21*F21,"")</f>
        <v>0</v>
      </c>
      <c r="H21" s="337"/>
      <c r="J21" s="333"/>
      <c r="K21" s="333"/>
      <c r="L21" s="333"/>
    </row>
    <row r="22" spans="1:15" s="79" customFormat="1" ht="12.75">
      <c r="A22" s="174"/>
      <c r="B22" s="170"/>
      <c r="C22" s="402"/>
      <c r="D22" s="354"/>
      <c r="E22" s="355"/>
      <c r="F22" s="414"/>
      <c r="G22" s="356"/>
      <c r="H22" s="337"/>
      <c r="I22" s="333"/>
      <c r="J22" s="347"/>
      <c r="K22" s="347"/>
      <c r="L22" s="81"/>
      <c r="M22" s="82"/>
      <c r="N22" s="129"/>
      <c r="O22" s="83"/>
    </row>
    <row r="23" spans="1:15" s="79" customFormat="1" ht="12.75">
      <c r="A23" s="174" t="str">
        <f>$B$11</f>
        <v>I.</v>
      </c>
      <c r="B23" s="377">
        <f>COUNT($A$13:B21)+1</f>
        <v>6</v>
      </c>
      <c r="C23" s="397" t="s">
        <v>173</v>
      </c>
      <c r="D23" s="128" t="s">
        <v>102</v>
      </c>
      <c r="E23" s="105">
        <v>1</v>
      </c>
      <c r="F23" s="414"/>
      <c r="G23" s="356">
        <f>IF(OSNOVA!$B$42=1,E23*F23,"")</f>
        <v>0</v>
      </c>
      <c r="H23" s="337"/>
      <c r="I23" s="333"/>
      <c r="J23" s="347"/>
      <c r="K23" s="347"/>
      <c r="L23" s="81"/>
      <c r="M23" s="82"/>
      <c r="N23" s="129"/>
      <c r="O23" s="83"/>
    </row>
    <row r="24" spans="1:15" s="79" customFormat="1" ht="12.75">
      <c r="A24" s="174"/>
      <c r="B24" s="170"/>
      <c r="C24" s="403"/>
      <c r="D24" s="128"/>
      <c r="E24" s="105"/>
      <c r="F24" s="416"/>
      <c r="G24" s="104"/>
      <c r="H24" s="337"/>
      <c r="I24" s="333"/>
      <c r="J24" s="347"/>
      <c r="K24" s="347"/>
      <c r="L24" s="81"/>
      <c r="M24" s="82"/>
      <c r="N24" s="129"/>
      <c r="O24" s="83"/>
    </row>
    <row r="25" spans="1:15" s="79" customFormat="1" ht="24">
      <c r="A25" s="174" t="str">
        <f>$B$11</f>
        <v>I.</v>
      </c>
      <c r="B25" s="377">
        <f>COUNT($A$13:B23)+1</f>
        <v>7</v>
      </c>
      <c r="C25" s="397" t="s">
        <v>174</v>
      </c>
      <c r="D25" s="128"/>
      <c r="E25" s="105"/>
      <c r="F25" s="416"/>
      <c r="G25" s="104"/>
      <c r="H25" s="337"/>
      <c r="I25" s="333"/>
      <c r="J25" s="347"/>
      <c r="K25" s="347"/>
      <c r="L25" s="81"/>
      <c r="M25" s="82"/>
      <c r="N25" s="129"/>
      <c r="O25" s="83"/>
    </row>
    <row r="26" spans="1:15" s="79" customFormat="1" ht="12.75">
      <c r="A26" s="174"/>
      <c r="B26" s="170"/>
      <c r="C26" s="397" t="s">
        <v>175</v>
      </c>
      <c r="D26" s="128" t="s">
        <v>169</v>
      </c>
      <c r="E26" s="105">
        <v>8</v>
      </c>
      <c r="F26" s="414"/>
      <c r="G26" s="356">
        <f>IF(OSNOVA!$B$42=1,E26*F26,"")</f>
        <v>0</v>
      </c>
      <c r="H26" s="337"/>
      <c r="I26" s="333"/>
      <c r="J26" s="347"/>
      <c r="K26" s="347"/>
      <c r="L26" s="81"/>
      <c r="M26" s="82"/>
      <c r="N26" s="129"/>
      <c r="O26" s="83"/>
    </row>
    <row r="27" spans="1:15" s="79" customFormat="1" ht="12.75">
      <c r="A27" s="174"/>
      <c r="B27" s="170"/>
      <c r="C27" s="403"/>
      <c r="D27" s="128"/>
      <c r="E27" s="105"/>
      <c r="F27" s="416"/>
      <c r="G27" s="104"/>
      <c r="H27" s="337"/>
      <c r="I27" s="333"/>
      <c r="J27" s="347"/>
      <c r="K27" s="347"/>
      <c r="L27" s="81"/>
      <c r="M27" s="82"/>
      <c r="N27" s="129"/>
      <c r="O27" s="83"/>
    </row>
    <row r="28" spans="1:15" s="79" customFormat="1" ht="12.75">
      <c r="A28" s="174" t="str">
        <f>$B$11</f>
        <v>I.</v>
      </c>
      <c r="B28" s="377">
        <f>COUNT($A$13:B26)+1</f>
        <v>8</v>
      </c>
      <c r="C28" s="397" t="s">
        <v>176</v>
      </c>
      <c r="D28" s="128" t="s">
        <v>169</v>
      </c>
      <c r="E28" s="105">
        <v>8</v>
      </c>
      <c r="F28" s="414"/>
      <c r="G28" s="356">
        <f>IF(OSNOVA!$B$42=1,E28*F28,"")</f>
        <v>0</v>
      </c>
      <c r="H28" s="337"/>
      <c r="I28" s="333"/>
      <c r="J28" s="347"/>
      <c r="K28" s="347"/>
      <c r="L28" s="81"/>
      <c r="M28" s="82"/>
      <c r="N28" s="129"/>
      <c r="O28" s="83"/>
    </row>
    <row r="29" spans="1:15" s="79" customFormat="1" ht="12.75">
      <c r="A29" s="174"/>
      <c r="B29" s="170"/>
      <c r="C29" s="397" t="s">
        <v>175</v>
      </c>
      <c r="D29" s="128"/>
      <c r="E29" s="105"/>
      <c r="F29" s="416"/>
      <c r="G29" s="104"/>
      <c r="H29" s="360"/>
      <c r="I29" s="333"/>
      <c r="J29" s="347"/>
      <c r="K29" s="347"/>
      <c r="L29" s="81"/>
      <c r="M29" s="82"/>
      <c r="N29" s="129"/>
      <c r="O29" s="83"/>
    </row>
    <row r="30" spans="1:15" s="79" customFormat="1" ht="12.75">
      <c r="A30" s="174"/>
      <c r="B30" s="170"/>
      <c r="C30" s="351"/>
      <c r="D30" s="128"/>
      <c r="E30" s="105"/>
      <c r="F30" s="416"/>
      <c r="G30" s="104"/>
      <c r="H30" s="340"/>
      <c r="I30" s="333"/>
      <c r="J30" s="347"/>
      <c r="K30" s="347"/>
      <c r="L30" s="81"/>
      <c r="M30" s="82"/>
      <c r="N30" s="129"/>
      <c r="O30" s="83"/>
    </row>
    <row r="31" spans="1:11" s="154" customFormat="1" ht="13.5" thickBot="1">
      <c r="A31" s="173"/>
      <c r="B31" s="171"/>
      <c r="C31" s="151" t="str">
        <f>CONCATENATE(B11," ",C11," - SKUPAJ:")</f>
        <v>I. OSTALO - SKUPAJ:</v>
      </c>
      <c r="D31" s="151"/>
      <c r="E31" s="151"/>
      <c r="F31" s="418"/>
      <c r="G31" s="152">
        <f>IF(OSNOVA!$B$42=1,SUM(G13:G28),"")</f>
        <v>0</v>
      </c>
      <c r="H31" s="153"/>
      <c r="I31" s="339"/>
      <c r="J31" s="232"/>
      <c r="K31" s="232"/>
    </row>
    <row r="32" spans="1:11" s="127" customFormat="1" ht="15">
      <c r="A32" s="100"/>
      <c r="B32" s="100"/>
      <c r="C32" s="116"/>
      <c r="D32" s="100"/>
      <c r="E32" s="117"/>
      <c r="F32" s="419"/>
      <c r="G32" s="130"/>
      <c r="H32" s="101"/>
      <c r="I32" s="339"/>
      <c r="J32" s="329"/>
      <c r="K32" s="329"/>
    </row>
    <row r="33" spans="1:11" s="79" customFormat="1" ht="12.75">
      <c r="A33" s="86"/>
      <c r="B33" s="86"/>
      <c r="C33" s="136"/>
      <c r="D33" s="86"/>
      <c r="E33" s="88"/>
      <c r="F33" s="410"/>
      <c r="G33" s="94"/>
      <c r="H33" s="342"/>
      <c r="I33" s="339"/>
      <c r="J33" s="348"/>
      <c r="K33" s="348"/>
    </row>
    <row r="34" spans="1:11" s="180" customFormat="1" ht="19.5" thickBot="1">
      <c r="A34" s="194" t="str">
        <f>CONCATENATE("DELNA REKAPITULACIJA - ",A5,C5)</f>
        <v>DELNA REKAPITULACIJA - E2.OSTALO</v>
      </c>
      <c r="B34" s="194"/>
      <c r="C34" s="195"/>
      <c r="D34" s="196"/>
      <c r="E34" s="197"/>
      <c r="F34" s="420"/>
      <c r="G34" s="198"/>
      <c r="H34" s="179"/>
      <c r="I34" s="339"/>
      <c r="J34" s="330"/>
      <c r="K34" s="330"/>
    </row>
    <row r="35" spans="1:11" s="207" customFormat="1" ht="14.25" customHeight="1">
      <c r="A35" s="199"/>
      <c r="B35" s="199"/>
      <c r="C35" s="200"/>
      <c r="D35" s="199"/>
      <c r="E35" s="201"/>
      <c r="F35" s="421"/>
      <c r="G35" s="202"/>
      <c r="H35" s="343"/>
      <c r="I35" s="341"/>
      <c r="J35" s="204"/>
      <c r="K35" s="204"/>
    </row>
    <row r="36" spans="1:11" s="207" customFormat="1" ht="12.75" customHeight="1">
      <c r="A36" s="94" t="s">
        <v>130</v>
      </c>
      <c r="B36" s="208"/>
      <c r="C36" s="209"/>
      <c r="D36" s="208"/>
      <c r="E36" s="208"/>
      <c r="F36" s="422"/>
      <c r="G36" s="208"/>
      <c r="H36" s="343"/>
      <c r="I36" s="341"/>
      <c r="J36" s="204"/>
      <c r="K36" s="204"/>
    </row>
    <row r="37" spans="1:15" s="154" customFormat="1" ht="12.75">
      <c r="A37" s="210"/>
      <c r="B37" s="210"/>
      <c r="C37" s="211"/>
      <c r="D37" s="212"/>
      <c r="E37" s="213"/>
      <c r="F37" s="423"/>
      <c r="G37" s="214"/>
      <c r="H37" s="215"/>
      <c r="I37" s="333"/>
      <c r="J37" s="331"/>
      <c r="K37" s="331"/>
      <c r="L37" s="207"/>
      <c r="N37" s="216"/>
      <c r="O37" s="216"/>
    </row>
    <row r="38" spans="1:11" s="207" customFormat="1" ht="12.75">
      <c r="A38" s="221"/>
      <c r="B38" s="221"/>
      <c r="C38" s="222"/>
      <c r="D38" s="223"/>
      <c r="E38" s="224"/>
      <c r="F38" s="426"/>
      <c r="G38" s="226"/>
      <c r="H38" s="343"/>
      <c r="I38" s="333"/>
      <c r="J38" s="204"/>
      <c r="K38" s="204"/>
    </row>
    <row r="39" spans="1:11" s="161" customFormat="1" ht="12.75">
      <c r="A39" s="155"/>
      <c r="B39" s="155" t="str">
        <f>+B11</f>
        <v>I.</v>
      </c>
      <c r="C39" s="156" t="str">
        <f>+C11</f>
        <v>OSTALO</v>
      </c>
      <c r="D39" s="157"/>
      <c r="E39" s="158"/>
      <c r="F39" s="425"/>
      <c r="G39" s="159">
        <f>+G31</f>
        <v>0</v>
      </c>
      <c r="H39" s="160"/>
      <c r="I39" s="335"/>
      <c r="J39" s="332"/>
      <c r="K39" s="332"/>
    </row>
    <row r="40" spans="1:11" s="161" customFormat="1" ht="13.5" thickBot="1">
      <c r="A40" s="162"/>
      <c r="B40" s="162"/>
      <c r="C40" s="163"/>
      <c r="D40" s="164"/>
      <c r="E40" s="165"/>
      <c r="F40" s="427"/>
      <c r="G40" s="166"/>
      <c r="H40" s="160"/>
      <c r="I40" s="341"/>
      <c r="J40" s="332"/>
      <c r="K40" s="332"/>
    </row>
    <row r="41" spans="1:15" s="207" customFormat="1" ht="13.5" thickTop="1">
      <c r="A41" s="227"/>
      <c r="B41" s="227"/>
      <c r="C41" s="228"/>
      <c r="D41" s="229"/>
      <c r="E41" s="230"/>
      <c r="F41" s="428"/>
      <c r="G41" s="231"/>
      <c r="H41" s="153"/>
      <c r="I41" s="341"/>
      <c r="J41" s="232"/>
      <c r="K41" s="232"/>
      <c r="O41" s="167"/>
    </row>
    <row r="42" spans="1:11" s="161" customFormat="1" ht="12.75">
      <c r="A42" s="168"/>
      <c r="B42" s="168"/>
      <c r="C42" s="301" t="str">
        <f>CONCATENATE(A5,"",C5," - SKUPAJ:")</f>
        <v>E2.OSTALO - SKUPAJ:</v>
      </c>
      <c r="D42" s="158"/>
      <c r="E42" s="158"/>
      <c r="F42" s="425"/>
      <c r="G42" s="159">
        <f>IF(OSNOVA!$B$42=1,SUM(G36:G40),"")</f>
        <v>0</v>
      </c>
      <c r="H42" s="160"/>
      <c r="I42" s="333"/>
      <c r="J42" s="332"/>
      <c r="K42" s="332"/>
    </row>
    <row r="43" spans="1:11" s="207" customFormat="1" ht="12.75">
      <c r="A43" s="223"/>
      <c r="B43" s="223"/>
      <c r="C43" s="222"/>
      <c r="D43" s="223"/>
      <c r="E43" s="233"/>
      <c r="F43" s="426"/>
      <c r="G43" s="208"/>
      <c r="H43" s="343"/>
      <c r="I43" s="341"/>
      <c r="J43" s="204"/>
      <c r="K43" s="204"/>
    </row>
    <row r="44" spans="1:11" s="79" customFormat="1" ht="12.75">
      <c r="A44" s="86"/>
      <c r="B44" s="86"/>
      <c r="C44" s="87"/>
      <c r="D44" s="86"/>
      <c r="E44" s="88"/>
      <c r="F44" s="410"/>
      <c r="G44" s="94"/>
      <c r="H44" s="342"/>
      <c r="I44" s="341"/>
      <c r="J44" s="348"/>
      <c r="K44" s="348"/>
    </row>
    <row r="45" spans="1:11" s="79" customFormat="1" ht="12.75">
      <c r="A45" s="86"/>
      <c r="B45" s="86"/>
      <c r="C45" s="87"/>
      <c r="D45" s="86"/>
      <c r="E45" s="88"/>
      <c r="F45" s="410"/>
      <c r="G45" s="94"/>
      <c r="H45" s="342"/>
      <c r="I45" s="341"/>
      <c r="J45" s="348"/>
      <c r="K45" s="348"/>
    </row>
    <row r="46" spans="1:11" s="79" customFormat="1" ht="12.75">
      <c r="A46" s="86"/>
      <c r="B46" s="86"/>
      <c r="C46" s="87"/>
      <c r="D46" s="86"/>
      <c r="E46" s="88"/>
      <c r="F46" s="410"/>
      <c r="G46" s="94"/>
      <c r="H46" s="342"/>
      <c r="I46" s="341"/>
      <c r="J46" s="348"/>
      <c r="K46" s="348"/>
    </row>
    <row r="47" spans="1:11" s="79" customFormat="1" ht="12.75">
      <c r="A47" s="86"/>
      <c r="B47" s="86"/>
      <c r="C47" s="87"/>
      <c r="D47" s="86"/>
      <c r="E47" s="88"/>
      <c r="F47" s="410"/>
      <c r="G47" s="94"/>
      <c r="H47" s="342"/>
      <c r="I47" s="333"/>
      <c r="J47" s="348"/>
      <c r="K47" s="348"/>
    </row>
    <row r="48" spans="1:11" s="79" customFormat="1" ht="12.75">
      <c r="A48" s="86"/>
      <c r="B48" s="86"/>
      <c r="C48" s="87"/>
      <c r="D48" s="86"/>
      <c r="E48" s="88"/>
      <c r="F48" s="410"/>
      <c r="G48" s="94"/>
      <c r="H48" s="342"/>
      <c r="I48" s="333"/>
      <c r="J48" s="348"/>
      <c r="K48" s="348"/>
    </row>
    <row r="49" spans="1:11" s="79" customFormat="1" ht="12.75">
      <c r="A49" s="86"/>
      <c r="B49" s="86"/>
      <c r="C49" s="87"/>
      <c r="D49" s="86"/>
      <c r="E49" s="88"/>
      <c r="F49" s="410"/>
      <c r="G49" s="94"/>
      <c r="H49" s="342"/>
      <c r="I49" s="333"/>
      <c r="J49" s="348"/>
      <c r="K49" s="348"/>
    </row>
    <row r="50" spans="1:11" s="79" customFormat="1" ht="12.75">
      <c r="A50" s="86"/>
      <c r="B50" s="86"/>
      <c r="C50" s="87"/>
      <c r="D50" s="86"/>
      <c r="E50" s="88"/>
      <c r="F50" s="410"/>
      <c r="G50" s="94"/>
      <c r="H50" s="342"/>
      <c r="I50" s="333"/>
      <c r="J50" s="348"/>
      <c r="K50" s="348"/>
    </row>
    <row r="51" spans="1:11" s="79" customFormat="1" ht="12.75">
      <c r="A51" s="86"/>
      <c r="B51" s="86"/>
      <c r="C51" s="87"/>
      <c r="D51" s="86"/>
      <c r="E51" s="88"/>
      <c r="F51" s="410"/>
      <c r="G51" s="94"/>
      <c r="H51" s="342"/>
      <c r="I51" s="333"/>
      <c r="J51" s="348"/>
      <c r="K51" s="348"/>
    </row>
    <row r="52" spans="1:11" s="79" customFormat="1" ht="12.75">
      <c r="A52" s="86"/>
      <c r="B52" s="86"/>
      <c r="C52" s="87"/>
      <c r="D52" s="86"/>
      <c r="E52" s="88"/>
      <c r="F52" s="410"/>
      <c r="G52" s="94"/>
      <c r="H52" s="342"/>
      <c r="I52" s="333"/>
      <c r="J52" s="348"/>
      <c r="K52" s="348"/>
    </row>
    <row r="53" spans="1:11" s="79" customFormat="1" ht="12.75">
      <c r="A53" s="86"/>
      <c r="B53" s="86"/>
      <c r="C53" s="87"/>
      <c r="D53" s="86"/>
      <c r="E53" s="88"/>
      <c r="F53" s="410"/>
      <c r="G53" s="94"/>
      <c r="H53" s="342"/>
      <c r="I53" s="333"/>
      <c r="J53" s="348"/>
      <c r="K53" s="348"/>
    </row>
    <row r="54" spans="1:11" s="79" customFormat="1" ht="12.75">
      <c r="A54" s="86"/>
      <c r="B54" s="86"/>
      <c r="C54" s="87"/>
      <c r="D54" s="86"/>
      <c r="E54" s="88"/>
      <c r="F54" s="410"/>
      <c r="G54" s="94"/>
      <c r="H54" s="342"/>
      <c r="I54" s="333"/>
      <c r="J54" s="348"/>
      <c r="K54" s="348"/>
    </row>
    <row r="55" spans="1:11" s="79" customFormat="1" ht="12.75">
      <c r="A55" s="86"/>
      <c r="B55" s="86"/>
      <c r="C55" s="87"/>
      <c r="D55" s="86"/>
      <c r="E55" s="88"/>
      <c r="F55" s="410"/>
      <c r="G55" s="94"/>
      <c r="H55" s="342"/>
      <c r="I55" s="333"/>
      <c r="J55" s="348"/>
      <c r="K55" s="348"/>
    </row>
    <row r="56" spans="1:11" s="79" customFormat="1" ht="12.75">
      <c r="A56" s="86"/>
      <c r="B56" s="86"/>
      <c r="C56" s="87"/>
      <c r="D56" s="86"/>
      <c r="E56" s="88"/>
      <c r="F56" s="410"/>
      <c r="G56" s="94"/>
      <c r="H56" s="342"/>
      <c r="I56" s="333"/>
      <c r="J56" s="348"/>
      <c r="K56" s="348"/>
    </row>
    <row r="57" spans="1:11" s="79" customFormat="1" ht="12.75">
      <c r="A57" s="86"/>
      <c r="B57" s="86"/>
      <c r="C57" s="87"/>
      <c r="D57" s="86"/>
      <c r="E57" s="88"/>
      <c r="F57" s="410"/>
      <c r="G57" s="94"/>
      <c r="H57" s="342"/>
      <c r="I57" s="333"/>
      <c r="J57" s="348"/>
      <c r="K57" s="348"/>
    </row>
    <row r="58" spans="1:11" s="79" customFormat="1" ht="12.75">
      <c r="A58" s="86"/>
      <c r="B58" s="86"/>
      <c r="C58" s="87"/>
      <c r="D58" s="86"/>
      <c r="E58" s="88"/>
      <c r="F58" s="410"/>
      <c r="G58" s="94"/>
      <c r="H58" s="342"/>
      <c r="I58" s="333"/>
      <c r="J58" s="348"/>
      <c r="K58" s="348"/>
    </row>
    <row r="59" spans="1:11" s="79" customFormat="1" ht="12.75">
      <c r="A59" s="86"/>
      <c r="B59" s="86"/>
      <c r="C59" s="87"/>
      <c r="D59" s="86"/>
      <c r="E59" s="88"/>
      <c r="F59" s="410"/>
      <c r="G59" s="94"/>
      <c r="H59" s="342"/>
      <c r="I59" s="333"/>
      <c r="J59" s="348"/>
      <c r="K59" s="348"/>
    </row>
    <row r="60" spans="1:11" s="79" customFormat="1" ht="12.75">
      <c r="A60" s="86"/>
      <c r="B60" s="86"/>
      <c r="C60" s="87"/>
      <c r="D60" s="86"/>
      <c r="E60" s="88"/>
      <c r="F60" s="410"/>
      <c r="G60" s="94"/>
      <c r="H60" s="342"/>
      <c r="I60" s="333"/>
      <c r="J60" s="348"/>
      <c r="K60" s="348"/>
    </row>
    <row r="61" spans="1:11" s="79" customFormat="1" ht="12.75">
      <c r="A61" s="86"/>
      <c r="B61" s="86"/>
      <c r="C61" s="87"/>
      <c r="D61" s="86"/>
      <c r="E61" s="88"/>
      <c r="F61" s="410"/>
      <c r="G61" s="94"/>
      <c r="H61" s="342"/>
      <c r="I61" s="333"/>
      <c r="J61" s="348"/>
      <c r="K61" s="348"/>
    </row>
    <row r="62" spans="1:11" s="79" customFormat="1" ht="12.75">
      <c r="A62" s="86"/>
      <c r="B62" s="86"/>
      <c r="C62" s="87"/>
      <c r="D62" s="86"/>
      <c r="E62" s="88"/>
      <c r="F62" s="410"/>
      <c r="G62" s="94"/>
      <c r="H62" s="342"/>
      <c r="I62" s="333"/>
      <c r="J62" s="348"/>
      <c r="K62" s="348"/>
    </row>
    <row r="63" spans="1:11" s="79" customFormat="1" ht="12.75">
      <c r="A63" s="86"/>
      <c r="B63" s="86"/>
      <c r="C63" s="87"/>
      <c r="D63" s="86"/>
      <c r="E63" s="88"/>
      <c r="F63" s="410"/>
      <c r="G63" s="94"/>
      <c r="H63" s="342"/>
      <c r="I63" s="333"/>
      <c r="J63" s="348"/>
      <c r="K63" s="348"/>
    </row>
    <row r="64" spans="1:11" s="79" customFormat="1" ht="12.75">
      <c r="A64" s="86"/>
      <c r="B64" s="86"/>
      <c r="C64" s="87"/>
      <c r="D64" s="86"/>
      <c r="E64" s="88"/>
      <c r="F64" s="410"/>
      <c r="G64" s="94"/>
      <c r="H64" s="342"/>
      <c r="I64" s="333"/>
      <c r="J64" s="348"/>
      <c r="K64" s="348"/>
    </row>
    <row r="65" spans="1:11" s="79" customFormat="1" ht="12.75">
      <c r="A65" s="86"/>
      <c r="B65" s="86"/>
      <c r="C65" s="87"/>
      <c r="D65" s="86"/>
      <c r="E65" s="88"/>
      <c r="F65" s="410"/>
      <c r="G65" s="94"/>
      <c r="H65" s="342"/>
      <c r="I65" s="333"/>
      <c r="J65" s="348"/>
      <c r="K65" s="348"/>
    </row>
    <row r="66" spans="1:11" s="79" customFormat="1" ht="12.75">
      <c r="A66" s="86"/>
      <c r="B66" s="86"/>
      <c r="C66" s="87"/>
      <c r="D66" s="86"/>
      <c r="E66" s="88"/>
      <c r="F66" s="410"/>
      <c r="G66" s="94"/>
      <c r="H66" s="342"/>
      <c r="I66" s="333"/>
      <c r="J66" s="348"/>
      <c r="K66" s="348"/>
    </row>
    <row r="67" spans="1:11" s="79" customFormat="1" ht="12.75">
      <c r="A67" s="86"/>
      <c r="B67" s="86"/>
      <c r="C67" s="87"/>
      <c r="D67" s="86"/>
      <c r="E67" s="88"/>
      <c r="F67" s="410"/>
      <c r="G67" s="94"/>
      <c r="H67" s="342"/>
      <c r="I67" s="333"/>
      <c r="J67" s="348"/>
      <c r="K67" s="348"/>
    </row>
    <row r="68" spans="1:11" s="79" customFormat="1" ht="12.75">
      <c r="A68" s="86"/>
      <c r="B68" s="86"/>
      <c r="C68" s="87"/>
      <c r="D68" s="86"/>
      <c r="E68" s="88"/>
      <c r="F68" s="410"/>
      <c r="G68" s="94"/>
      <c r="H68" s="342"/>
      <c r="I68" s="333"/>
      <c r="J68" s="348"/>
      <c r="K68" s="348"/>
    </row>
    <row r="69" spans="1:11" s="79" customFormat="1" ht="12.75">
      <c r="A69" s="86"/>
      <c r="B69" s="86"/>
      <c r="C69" s="87"/>
      <c r="D69" s="86"/>
      <c r="E69" s="88"/>
      <c r="F69" s="410"/>
      <c r="G69" s="94"/>
      <c r="H69" s="342"/>
      <c r="I69" s="333"/>
      <c r="J69" s="348"/>
      <c r="K69" s="348"/>
    </row>
    <row r="70" spans="1:11" s="79" customFormat="1" ht="12.75">
      <c r="A70" s="86"/>
      <c r="B70" s="86"/>
      <c r="C70" s="87"/>
      <c r="D70" s="86"/>
      <c r="E70" s="88"/>
      <c r="F70" s="410"/>
      <c r="G70" s="94"/>
      <c r="H70" s="342"/>
      <c r="I70" s="333"/>
      <c r="J70" s="348"/>
      <c r="K70" s="348"/>
    </row>
    <row r="71" spans="1:11" s="79" customFormat="1" ht="12.75">
      <c r="A71" s="86"/>
      <c r="B71" s="86"/>
      <c r="C71" s="87"/>
      <c r="D71" s="86"/>
      <c r="E71" s="88"/>
      <c r="F71" s="410"/>
      <c r="G71" s="94"/>
      <c r="H71" s="342"/>
      <c r="I71" s="333"/>
      <c r="J71" s="348"/>
      <c r="K71" s="348"/>
    </row>
    <row r="72" spans="1:11" s="79" customFormat="1" ht="12.75">
      <c r="A72" s="86"/>
      <c r="B72" s="86"/>
      <c r="C72" s="87"/>
      <c r="D72" s="86"/>
      <c r="E72" s="88"/>
      <c r="F72" s="410"/>
      <c r="G72" s="94"/>
      <c r="H72" s="342"/>
      <c r="I72" s="333"/>
      <c r="J72" s="348"/>
      <c r="K72" s="348"/>
    </row>
    <row r="73" spans="1:11" s="79" customFormat="1" ht="12.75">
      <c r="A73" s="86"/>
      <c r="B73" s="86"/>
      <c r="C73" s="87"/>
      <c r="D73" s="86"/>
      <c r="E73" s="88"/>
      <c r="F73" s="410"/>
      <c r="G73" s="94"/>
      <c r="H73" s="342"/>
      <c r="I73" s="333"/>
      <c r="J73" s="348"/>
      <c r="K73" s="348"/>
    </row>
    <row r="74" spans="1:11" s="79" customFormat="1" ht="12.75">
      <c r="A74" s="86"/>
      <c r="B74" s="86"/>
      <c r="C74" s="87"/>
      <c r="D74" s="86"/>
      <c r="E74" s="88"/>
      <c r="F74" s="410"/>
      <c r="G74" s="94"/>
      <c r="H74" s="342"/>
      <c r="I74" s="333"/>
      <c r="J74" s="348"/>
      <c r="K74" s="348"/>
    </row>
    <row r="75" spans="1:11" s="79" customFormat="1" ht="12.75">
      <c r="A75" s="86"/>
      <c r="B75" s="86"/>
      <c r="C75" s="87"/>
      <c r="D75" s="86"/>
      <c r="E75" s="88"/>
      <c r="F75" s="410"/>
      <c r="G75" s="94"/>
      <c r="H75" s="342"/>
      <c r="I75" s="333"/>
      <c r="J75" s="348"/>
      <c r="K75" s="348"/>
    </row>
    <row r="76" spans="1:11" s="79" customFormat="1" ht="12.75">
      <c r="A76" s="86"/>
      <c r="B76" s="86"/>
      <c r="C76" s="87"/>
      <c r="D76" s="86"/>
      <c r="E76" s="88"/>
      <c r="F76" s="410"/>
      <c r="G76" s="94"/>
      <c r="H76" s="342"/>
      <c r="I76" s="333"/>
      <c r="J76" s="348"/>
      <c r="K76" s="348"/>
    </row>
    <row r="77" spans="1:11" s="79" customFormat="1" ht="12.75">
      <c r="A77" s="86"/>
      <c r="B77" s="86"/>
      <c r="C77" s="87"/>
      <c r="D77" s="86"/>
      <c r="E77" s="88"/>
      <c r="F77" s="410"/>
      <c r="G77" s="94"/>
      <c r="H77" s="342"/>
      <c r="I77" s="333"/>
      <c r="J77" s="348"/>
      <c r="K77" s="348"/>
    </row>
    <row r="78" spans="1:11" s="79" customFormat="1" ht="12.75">
      <c r="A78" s="86"/>
      <c r="B78" s="86"/>
      <c r="C78" s="87"/>
      <c r="D78" s="86"/>
      <c r="E78" s="88"/>
      <c r="F78" s="410"/>
      <c r="G78" s="94"/>
      <c r="H78" s="342"/>
      <c r="I78" s="333"/>
      <c r="J78" s="348"/>
      <c r="K78" s="348"/>
    </row>
    <row r="79" spans="1:11" s="79" customFormat="1" ht="12.75">
      <c r="A79" s="86"/>
      <c r="B79" s="86"/>
      <c r="C79" s="87"/>
      <c r="D79" s="86"/>
      <c r="E79" s="88"/>
      <c r="F79" s="410"/>
      <c r="G79" s="94"/>
      <c r="H79" s="342"/>
      <c r="I79" s="333"/>
      <c r="J79" s="348"/>
      <c r="K79" s="348"/>
    </row>
    <row r="80" spans="1:11" s="79" customFormat="1" ht="12.75">
      <c r="A80" s="86"/>
      <c r="B80" s="86"/>
      <c r="C80" s="87"/>
      <c r="D80" s="86"/>
      <c r="E80" s="88"/>
      <c r="F80" s="410"/>
      <c r="G80" s="94"/>
      <c r="H80" s="342"/>
      <c r="I80" s="333"/>
      <c r="J80" s="348"/>
      <c r="K80" s="348"/>
    </row>
    <row r="81" spans="1:11" s="79" customFormat="1" ht="12.75">
      <c r="A81" s="86"/>
      <c r="B81" s="86"/>
      <c r="C81" s="87"/>
      <c r="D81" s="86"/>
      <c r="E81" s="88"/>
      <c r="F81" s="410"/>
      <c r="G81" s="94"/>
      <c r="H81" s="342"/>
      <c r="I81" s="333"/>
      <c r="J81" s="348"/>
      <c r="K81" s="348"/>
    </row>
    <row r="82" spans="1:11" s="79" customFormat="1" ht="12.75">
      <c r="A82" s="86"/>
      <c r="B82" s="86"/>
      <c r="C82" s="87"/>
      <c r="D82" s="86"/>
      <c r="E82" s="88"/>
      <c r="F82" s="410"/>
      <c r="G82" s="94"/>
      <c r="H82" s="342"/>
      <c r="I82" s="333"/>
      <c r="J82" s="348"/>
      <c r="K82" s="348"/>
    </row>
    <row r="83" spans="1:11" s="79" customFormat="1" ht="12.75">
      <c r="A83" s="86"/>
      <c r="B83" s="86"/>
      <c r="C83" s="87"/>
      <c r="D83" s="86"/>
      <c r="E83" s="88"/>
      <c r="F83" s="410"/>
      <c r="G83" s="94"/>
      <c r="H83" s="342"/>
      <c r="I83" s="333"/>
      <c r="J83" s="348"/>
      <c r="K83" s="348"/>
    </row>
    <row r="84" spans="1:11" s="79" customFormat="1" ht="12.75">
      <c r="A84" s="86"/>
      <c r="B84" s="86"/>
      <c r="C84" s="87"/>
      <c r="D84" s="86"/>
      <c r="E84" s="88"/>
      <c r="F84" s="410"/>
      <c r="G84" s="94"/>
      <c r="H84" s="342"/>
      <c r="I84" s="333"/>
      <c r="J84" s="348"/>
      <c r="K84" s="348"/>
    </row>
    <row r="85" spans="1:11" s="79" customFormat="1" ht="12.75">
      <c r="A85" s="86"/>
      <c r="B85" s="86"/>
      <c r="C85" s="87"/>
      <c r="D85" s="86"/>
      <c r="E85" s="88"/>
      <c r="F85" s="410"/>
      <c r="G85" s="94"/>
      <c r="H85" s="342"/>
      <c r="I85" s="333"/>
      <c r="J85" s="348"/>
      <c r="K85" s="348"/>
    </row>
    <row r="86" spans="1:11" s="79" customFormat="1" ht="12.75">
      <c r="A86" s="86"/>
      <c r="B86" s="86"/>
      <c r="C86" s="87"/>
      <c r="D86" s="86"/>
      <c r="E86" s="88"/>
      <c r="F86" s="410"/>
      <c r="G86" s="94"/>
      <c r="H86" s="342"/>
      <c r="I86" s="333"/>
      <c r="J86" s="348"/>
      <c r="K86" s="348"/>
    </row>
    <row r="87" spans="1:11" s="79" customFormat="1" ht="12.75">
      <c r="A87" s="86"/>
      <c r="B87" s="86"/>
      <c r="C87" s="87"/>
      <c r="D87" s="86"/>
      <c r="E87" s="88"/>
      <c r="F87" s="410"/>
      <c r="G87" s="94"/>
      <c r="H87" s="342"/>
      <c r="I87" s="333"/>
      <c r="J87" s="348"/>
      <c r="K87" s="348"/>
    </row>
    <row r="88" spans="1:11" s="79" customFormat="1" ht="12.75">
      <c r="A88" s="86"/>
      <c r="B88" s="86"/>
      <c r="C88" s="87"/>
      <c r="D88" s="86"/>
      <c r="E88" s="88"/>
      <c r="F88" s="410"/>
      <c r="G88" s="94"/>
      <c r="H88" s="342"/>
      <c r="I88" s="333"/>
      <c r="J88" s="348"/>
      <c r="K88" s="348"/>
    </row>
    <row r="89" spans="1:11" s="79" customFormat="1" ht="12.75">
      <c r="A89" s="86"/>
      <c r="B89" s="86"/>
      <c r="C89" s="87"/>
      <c r="D89" s="86"/>
      <c r="E89" s="88"/>
      <c r="F89" s="410"/>
      <c r="G89" s="94"/>
      <c r="H89" s="342"/>
      <c r="I89" s="333"/>
      <c r="J89" s="348"/>
      <c r="K89" s="348"/>
    </row>
    <row r="90" spans="1:11" s="79" customFormat="1" ht="12.75">
      <c r="A90" s="86"/>
      <c r="B90" s="86"/>
      <c r="C90" s="87"/>
      <c r="D90" s="86"/>
      <c r="E90" s="88"/>
      <c r="F90" s="410"/>
      <c r="G90" s="94"/>
      <c r="H90" s="342"/>
      <c r="I90" s="333"/>
      <c r="J90" s="348"/>
      <c r="K90" s="348"/>
    </row>
    <row r="91" spans="1:11" s="79" customFormat="1" ht="12.75">
      <c r="A91" s="86"/>
      <c r="B91" s="86"/>
      <c r="C91" s="87"/>
      <c r="D91" s="86"/>
      <c r="E91" s="88"/>
      <c r="F91" s="410"/>
      <c r="G91" s="94"/>
      <c r="H91" s="342"/>
      <c r="I91" s="333"/>
      <c r="J91" s="348"/>
      <c r="K91" s="348"/>
    </row>
    <row r="92" spans="1:11" s="79" customFormat="1" ht="12.75">
      <c r="A92" s="86"/>
      <c r="B92" s="86"/>
      <c r="C92" s="87"/>
      <c r="D92" s="86"/>
      <c r="E92" s="88"/>
      <c r="F92" s="410"/>
      <c r="G92" s="94"/>
      <c r="H92" s="342"/>
      <c r="I92" s="333"/>
      <c r="J92" s="348"/>
      <c r="K92" s="348"/>
    </row>
    <row r="93" spans="1:11" s="79" customFormat="1" ht="12.75">
      <c r="A93" s="86"/>
      <c r="B93" s="86"/>
      <c r="C93" s="87"/>
      <c r="D93" s="86"/>
      <c r="E93" s="88"/>
      <c r="F93" s="410"/>
      <c r="G93" s="94"/>
      <c r="H93" s="342"/>
      <c r="I93" s="333"/>
      <c r="J93" s="348"/>
      <c r="K93" s="348"/>
    </row>
    <row r="94" spans="1:11" s="79" customFormat="1" ht="12.75">
      <c r="A94" s="86"/>
      <c r="B94" s="86"/>
      <c r="C94" s="87"/>
      <c r="D94" s="86"/>
      <c r="E94" s="88"/>
      <c r="F94" s="410"/>
      <c r="G94" s="94"/>
      <c r="H94" s="342"/>
      <c r="I94" s="333"/>
      <c r="J94" s="348"/>
      <c r="K94" s="348"/>
    </row>
    <row r="95" spans="1:11" s="79" customFormat="1" ht="12.75">
      <c r="A95" s="86"/>
      <c r="B95" s="86"/>
      <c r="C95" s="87"/>
      <c r="D95" s="86"/>
      <c r="E95" s="88"/>
      <c r="F95" s="410"/>
      <c r="G95" s="94"/>
      <c r="H95" s="342"/>
      <c r="I95" s="333"/>
      <c r="J95" s="348"/>
      <c r="K95" s="348"/>
    </row>
    <row r="96" spans="1:11" s="79" customFormat="1" ht="12.75">
      <c r="A96" s="86"/>
      <c r="B96" s="86"/>
      <c r="C96" s="87"/>
      <c r="D96" s="86"/>
      <c r="E96" s="88"/>
      <c r="F96" s="410"/>
      <c r="G96" s="94"/>
      <c r="H96" s="342"/>
      <c r="I96" s="333"/>
      <c r="J96" s="348"/>
      <c r="K96" s="348"/>
    </row>
    <row r="97" spans="1:11" s="79" customFormat="1" ht="12.75">
      <c r="A97" s="86"/>
      <c r="B97" s="86"/>
      <c r="C97" s="87"/>
      <c r="D97" s="86"/>
      <c r="E97" s="88"/>
      <c r="F97" s="410"/>
      <c r="G97" s="94"/>
      <c r="H97" s="342"/>
      <c r="I97" s="333"/>
      <c r="J97" s="348"/>
      <c r="K97" s="348"/>
    </row>
    <row r="98" spans="1:11" s="79" customFormat="1" ht="12.75">
      <c r="A98" s="86"/>
      <c r="B98" s="86"/>
      <c r="C98" s="87"/>
      <c r="D98" s="86"/>
      <c r="E98" s="88"/>
      <c r="F98" s="410"/>
      <c r="G98" s="94"/>
      <c r="H98" s="342"/>
      <c r="I98" s="333"/>
      <c r="J98" s="348"/>
      <c r="K98" s="348"/>
    </row>
    <row r="99" spans="1:11" s="79" customFormat="1" ht="12.75">
      <c r="A99" s="86"/>
      <c r="B99" s="86"/>
      <c r="C99" s="87"/>
      <c r="D99" s="86"/>
      <c r="E99" s="88"/>
      <c r="F99" s="410"/>
      <c r="G99" s="94"/>
      <c r="H99" s="342"/>
      <c r="I99" s="333"/>
      <c r="J99" s="348"/>
      <c r="K99" s="348"/>
    </row>
    <row r="100" spans="1:11" s="79" customFormat="1" ht="12.75">
      <c r="A100" s="86"/>
      <c r="B100" s="86"/>
      <c r="C100" s="87"/>
      <c r="D100" s="86"/>
      <c r="E100" s="88"/>
      <c r="F100" s="410"/>
      <c r="G100" s="94"/>
      <c r="H100" s="342"/>
      <c r="I100" s="333"/>
      <c r="J100" s="348"/>
      <c r="K100" s="348"/>
    </row>
    <row r="101" spans="1:11" s="79" customFormat="1" ht="12.75">
      <c r="A101" s="86"/>
      <c r="B101" s="86"/>
      <c r="C101" s="87"/>
      <c r="D101" s="86"/>
      <c r="E101" s="88"/>
      <c r="F101" s="410"/>
      <c r="G101" s="94"/>
      <c r="H101" s="342"/>
      <c r="I101" s="333"/>
      <c r="J101" s="348"/>
      <c r="K101" s="348"/>
    </row>
    <row r="102" spans="1:11" s="79" customFormat="1" ht="12.75">
      <c r="A102" s="86"/>
      <c r="B102" s="86"/>
      <c r="C102" s="87"/>
      <c r="D102" s="86"/>
      <c r="E102" s="88"/>
      <c r="F102" s="410"/>
      <c r="G102" s="94"/>
      <c r="H102" s="342"/>
      <c r="I102" s="333"/>
      <c r="J102" s="348"/>
      <c r="K102" s="348"/>
    </row>
    <row r="103" spans="1:11" s="79" customFormat="1" ht="12.75">
      <c r="A103" s="86"/>
      <c r="B103" s="86"/>
      <c r="C103" s="87"/>
      <c r="D103" s="86"/>
      <c r="E103" s="88"/>
      <c r="F103" s="410"/>
      <c r="G103" s="94"/>
      <c r="H103" s="342"/>
      <c r="I103" s="333"/>
      <c r="J103" s="348"/>
      <c r="K103" s="348"/>
    </row>
    <row r="104" spans="1:11" s="79" customFormat="1" ht="12.75">
      <c r="A104" s="86"/>
      <c r="B104" s="86"/>
      <c r="C104" s="87"/>
      <c r="D104" s="86"/>
      <c r="E104" s="88"/>
      <c r="F104" s="410"/>
      <c r="G104" s="94"/>
      <c r="H104" s="342"/>
      <c r="I104" s="333"/>
      <c r="J104" s="348"/>
      <c r="K104" s="348"/>
    </row>
    <row r="105" spans="1:11" s="79" customFormat="1" ht="12.75">
      <c r="A105" s="86"/>
      <c r="B105" s="86"/>
      <c r="C105" s="87"/>
      <c r="D105" s="86"/>
      <c r="E105" s="88"/>
      <c r="F105" s="410"/>
      <c r="G105" s="94"/>
      <c r="H105" s="342"/>
      <c r="I105" s="333"/>
      <c r="J105" s="348"/>
      <c r="K105" s="348"/>
    </row>
    <row r="106" spans="1:11" s="79" customFormat="1" ht="12.75">
      <c r="A106" s="86"/>
      <c r="B106" s="86"/>
      <c r="C106" s="87"/>
      <c r="D106" s="86"/>
      <c r="E106" s="88"/>
      <c r="F106" s="410"/>
      <c r="G106" s="94"/>
      <c r="H106" s="342"/>
      <c r="I106" s="333"/>
      <c r="J106" s="348"/>
      <c r="K106" s="348"/>
    </row>
    <row r="107" spans="1:11" s="79" customFormat="1" ht="12.75">
      <c r="A107" s="86"/>
      <c r="B107" s="86"/>
      <c r="C107" s="87"/>
      <c r="D107" s="86"/>
      <c r="E107" s="88"/>
      <c r="F107" s="410"/>
      <c r="G107" s="94"/>
      <c r="H107" s="342"/>
      <c r="I107" s="333"/>
      <c r="J107" s="348"/>
      <c r="K107" s="348"/>
    </row>
    <row r="108" spans="1:11" s="79" customFormat="1" ht="12.75">
      <c r="A108" s="86"/>
      <c r="B108" s="86"/>
      <c r="C108" s="87"/>
      <c r="D108" s="86"/>
      <c r="E108" s="88"/>
      <c r="F108" s="410"/>
      <c r="G108" s="94"/>
      <c r="H108" s="342"/>
      <c r="I108" s="333"/>
      <c r="J108" s="348"/>
      <c r="K108" s="348"/>
    </row>
    <row r="109" spans="1:11" s="79" customFormat="1" ht="12.75">
      <c r="A109" s="86"/>
      <c r="B109" s="86"/>
      <c r="C109" s="87"/>
      <c r="D109" s="86"/>
      <c r="E109" s="88"/>
      <c r="F109" s="410"/>
      <c r="G109" s="94"/>
      <c r="H109" s="342"/>
      <c r="I109" s="333"/>
      <c r="J109" s="348"/>
      <c r="K109" s="348"/>
    </row>
    <row r="110" spans="1:11" s="79" customFormat="1" ht="12.75">
      <c r="A110" s="86"/>
      <c r="B110" s="86"/>
      <c r="C110" s="87"/>
      <c r="D110" s="86"/>
      <c r="E110" s="88"/>
      <c r="F110" s="410"/>
      <c r="G110" s="94"/>
      <c r="H110" s="342"/>
      <c r="I110" s="333"/>
      <c r="J110" s="348"/>
      <c r="K110" s="348"/>
    </row>
    <row r="111" spans="1:11" s="79" customFormat="1" ht="12.75">
      <c r="A111" s="86"/>
      <c r="B111" s="86"/>
      <c r="C111" s="87"/>
      <c r="D111" s="86"/>
      <c r="E111" s="88"/>
      <c r="F111" s="410"/>
      <c r="G111" s="94"/>
      <c r="H111" s="342"/>
      <c r="I111" s="333"/>
      <c r="J111" s="348"/>
      <c r="K111" s="348"/>
    </row>
    <row r="112" spans="1:11" s="79" customFormat="1" ht="12.75">
      <c r="A112" s="86"/>
      <c r="B112" s="86"/>
      <c r="C112" s="87"/>
      <c r="D112" s="86"/>
      <c r="E112" s="88"/>
      <c r="F112" s="410"/>
      <c r="G112" s="94"/>
      <c r="H112" s="342"/>
      <c r="I112" s="333"/>
      <c r="J112" s="348"/>
      <c r="K112" s="348"/>
    </row>
    <row r="113" spans="1:11" s="79" customFormat="1" ht="12.75">
      <c r="A113" s="86"/>
      <c r="B113" s="86"/>
      <c r="C113" s="87"/>
      <c r="D113" s="86"/>
      <c r="E113" s="88"/>
      <c r="F113" s="410"/>
      <c r="G113" s="94"/>
      <c r="H113" s="342"/>
      <c r="I113" s="333"/>
      <c r="J113" s="348"/>
      <c r="K113" s="348"/>
    </row>
    <row r="114" spans="1:11" s="79" customFormat="1" ht="12.75">
      <c r="A114" s="86"/>
      <c r="B114" s="86"/>
      <c r="C114" s="87"/>
      <c r="D114" s="86"/>
      <c r="E114" s="88"/>
      <c r="F114" s="410"/>
      <c r="G114" s="94"/>
      <c r="H114" s="342"/>
      <c r="I114" s="333"/>
      <c r="J114" s="348"/>
      <c r="K114" s="348"/>
    </row>
    <row r="115" spans="1:11" s="79" customFormat="1" ht="12.75">
      <c r="A115" s="86"/>
      <c r="B115" s="86"/>
      <c r="C115" s="87"/>
      <c r="D115" s="86"/>
      <c r="E115" s="88"/>
      <c r="F115" s="410"/>
      <c r="G115" s="94"/>
      <c r="H115" s="342"/>
      <c r="I115" s="333"/>
      <c r="J115" s="348"/>
      <c r="K115" s="348"/>
    </row>
    <row r="116" spans="1:11" s="79" customFormat="1" ht="12.75">
      <c r="A116" s="86"/>
      <c r="B116" s="86"/>
      <c r="C116" s="87"/>
      <c r="D116" s="86"/>
      <c r="E116" s="88"/>
      <c r="F116" s="410"/>
      <c r="G116" s="94"/>
      <c r="H116" s="342"/>
      <c r="I116" s="333"/>
      <c r="J116" s="348"/>
      <c r="K116" s="348"/>
    </row>
    <row r="117" spans="1:11" s="79" customFormat="1" ht="12.75">
      <c r="A117" s="86"/>
      <c r="B117" s="86"/>
      <c r="C117" s="87"/>
      <c r="D117" s="86"/>
      <c r="E117" s="88"/>
      <c r="F117" s="410"/>
      <c r="G117" s="94"/>
      <c r="H117" s="342"/>
      <c r="I117" s="333"/>
      <c r="J117" s="348"/>
      <c r="K117" s="348"/>
    </row>
    <row r="118" spans="1:11" s="79" customFormat="1" ht="12.75">
      <c r="A118" s="86"/>
      <c r="B118" s="86"/>
      <c r="C118" s="87"/>
      <c r="D118" s="86"/>
      <c r="E118" s="88"/>
      <c r="F118" s="410"/>
      <c r="G118" s="94"/>
      <c r="H118" s="342"/>
      <c r="I118" s="333"/>
      <c r="J118" s="348"/>
      <c r="K118" s="348"/>
    </row>
    <row r="119" spans="1:11" s="79" customFormat="1" ht="12.75">
      <c r="A119" s="86"/>
      <c r="B119" s="86"/>
      <c r="C119" s="87"/>
      <c r="D119" s="86"/>
      <c r="E119" s="88"/>
      <c r="F119" s="410"/>
      <c r="G119" s="94"/>
      <c r="H119" s="342"/>
      <c r="I119" s="333"/>
      <c r="J119" s="348"/>
      <c r="K119" s="348"/>
    </row>
    <row r="120" spans="1:11" s="79" customFormat="1" ht="12.75">
      <c r="A120" s="86"/>
      <c r="B120" s="86"/>
      <c r="C120" s="87"/>
      <c r="D120" s="86"/>
      <c r="E120" s="88"/>
      <c r="F120" s="410"/>
      <c r="G120" s="94"/>
      <c r="H120" s="342"/>
      <c r="I120" s="333"/>
      <c r="J120" s="348"/>
      <c r="K120" s="348"/>
    </row>
    <row r="121" spans="1:11" s="79" customFormat="1" ht="12.75">
      <c r="A121" s="86"/>
      <c r="B121" s="86"/>
      <c r="C121" s="87"/>
      <c r="D121" s="86"/>
      <c r="E121" s="88"/>
      <c r="F121" s="410"/>
      <c r="G121" s="94"/>
      <c r="H121" s="342"/>
      <c r="I121" s="333"/>
      <c r="J121" s="348"/>
      <c r="K121" s="348"/>
    </row>
    <row r="122" spans="1:11" s="79" customFormat="1" ht="12.75">
      <c r="A122" s="86"/>
      <c r="B122" s="86"/>
      <c r="C122" s="87"/>
      <c r="D122" s="86"/>
      <c r="E122" s="88"/>
      <c r="F122" s="410"/>
      <c r="G122" s="94"/>
      <c r="H122" s="342"/>
      <c r="I122" s="333"/>
      <c r="J122" s="348"/>
      <c r="K122" s="348"/>
    </row>
    <row r="123" spans="1:11" s="79" customFormat="1" ht="12.75">
      <c r="A123" s="86"/>
      <c r="B123" s="86"/>
      <c r="C123" s="87"/>
      <c r="D123" s="86"/>
      <c r="E123" s="88"/>
      <c r="F123" s="410"/>
      <c r="G123" s="94"/>
      <c r="H123" s="342"/>
      <c r="I123" s="333"/>
      <c r="J123" s="348"/>
      <c r="K123" s="348"/>
    </row>
    <row r="124" spans="1:11" s="79" customFormat="1" ht="12.75">
      <c r="A124" s="86"/>
      <c r="B124" s="86"/>
      <c r="C124" s="87"/>
      <c r="D124" s="86"/>
      <c r="E124" s="88"/>
      <c r="F124" s="410"/>
      <c r="G124" s="94"/>
      <c r="H124" s="342"/>
      <c r="I124" s="333"/>
      <c r="J124" s="348"/>
      <c r="K124" s="348"/>
    </row>
    <row r="125" spans="1:11" s="79" customFormat="1" ht="12.75">
      <c r="A125" s="86"/>
      <c r="B125" s="86"/>
      <c r="C125" s="87"/>
      <c r="D125" s="86"/>
      <c r="E125" s="88"/>
      <c r="F125" s="410"/>
      <c r="G125" s="94"/>
      <c r="H125" s="342"/>
      <c r="I125" s="333"/>
      <c r="J125" s="348"/>
      <c r="K125" s="348"/>
    </row>
    <row r="126" spans="1:11" s="79" customFormat="1" ht="12.75">
      <c r="A126" s="86"/>
      <c r="B126" s="86"/>
      <c r="C126" s="87"/>
      <c r="D126" s="86"/>
      <c r="E126" s="88"/>
      <c r="F126" s="410"/>
      <c r="G126" s="94"/>
      <c r="H126" s="342"/>
      <c r="I126" s="333"/>
      <c r="J126" s="348"/>
      <c r="K126" s="348"/>
    </row>
    <row r="127" spans="1:11" s="79" customFormat="1" ht="12.75">
      <c r="A127" s="86"/>
      <c r="B127" s="86"/>
      <c r="C127" s="87"/>
      <c r="D127" s="86"/>
      <c r="E127" s="88"/>
      <c r="F127" s="410"/>
      <c r="G127" s="94"/>
      <c r="H127" s="342"/>
      <c r="I127" s="333"/>
      <c r="J127" s="348"/>
      <c r="K127" s="348"/>
    </row>
    <row r="128" spans="1:11" s="79" customFormat="1" ht="12.75">
      <c r="A128" s="86"/>
      <c r="B128" s="86"/>
      <c r="C128" s="87"/>
      <c r="D128" s="86"/>
      <c r="E128" s="88"/>
      <c r="F128" s="410"/>
      <c r="G128" s="94"/>
      <c r="H128" s="342"/>
      <c r="I128" s="333"/>
      <c r="J128" s="348"/>
      <c r="K128" s="348"/>
    </row>
    <row r="129" spans="1:11" s="79" customFormat="1" ht="12.75">
      <c r="A129" s="86"/>
      <c r="B129" s="86"/>
      <c r="C129" s="87"/>
      <c r="D129" s="86"/>
      <c r="E129" s="88"/>
      <c r="F129" s="410"/>
      <c r="G129" s="94"/>
      <c r="H129" s="342"/>
      <c r="I129" s="333"/>
      <c r="J129" s="348"/>
      <c r="K129" s="348"/>
    </row>
    <row r="130" spans="1:11" s="79" customFormat="1" ht="12.75">
      <c r="A130" s="86"/>
      <c r="B130" s="86"/>
      <c r="C130" s="87"/>
      <c r="D130" s="86"/>
      <c r="E130" s="88"/>
      <c r="F130" s="410"/>
      <c r="G130" s="94"/>
      <c r="H130" s="342"/>
      <c r="I130" s="333"/>
      <c r="J130" s="348"/>
      <c r="K130" s="348"/>
    </row>
    <row r="131" spans="1:11" s="79" customFormat="1" ht="12.75">
      <c r="A131" s="86"/>
      <c r="B131" s="86"/>
      <c r="C131" s="87"/>
      <c r="D131" s="86"/>
      <c r="E131" s="88"/>
      <c r="F131" s="410"/>
      <c r="G131" s="94"/>
      <c r="H131" s="342"/>
      <c r="I131" s="333"/>
      <c r="J131" s="348"/>
      <c r="K131" s="348"/>
    </row>
    <row r="132" spans="1:11" s="79" customFormat="1" ht="12.75">
      <c r="A132" s="86"/>
      <c r="B132" s="86"/>
      <c r="C132" s="87"/>
      <c r="D132" s="86"/>
      <c r="E132" s="88"/>
      <c r="F132" s="410"/>
      <c r="G132" s="94"/>
      <c r="H132" s="342"/>
      <c r="I132" s="333"/>
      <c r="J132" s="348"/>
      <c r="K132" s="348"/>
    </row>
    <row r="133" spans="1:11" s="79" customFormat="1" ht="12.75">
      <c r="A133" s="86"/>
      <c r="B133" s="86"/>
      <c r="C133" s="87"/>
      <c r="D133" s="86"/>
      <c r="E133" s="88"/>
      <c r="F133" s="410"/>
      <c r="G133" s="94"/>
      <c r="H133" s="342"/>
      <c r="I133" s="333"/>
      <c r="J133" s="348"/>
      <c r="K133" s="348"/>
    </row>
    <row r="134" spans="1:11" s="79" customFormat="1" ht="12.75">
      <c r="A134" s="86"/>
      <c r="B134" s="86"/>
      <c r="C134" s="87"/>
      <c r="D134" s="86"/>
      <c r="E134" s="88"/>
      <c r="F134" s="410"/>
      <c r="G134" s="94"/>
      <c r="H134" s="342"/>
      <c r="I134" s="333"/>
      <c r="J134" s="348"/>
      <c r="K134" s="348"/>
    </row>
    <row r="135" spans="1:11" s="79" customFormat="1" ht="12.75">
      <c r="A135" s="86"/>
      <c r="B135" s="86"/>
      <c r="C135" s="87"/>
      <c r="D135" s="86"/>
      <c r="E135" s="88"/>
      <c r="F135" s="410"/>
      <c r="G135" s="94"/>
      <c r="H135" s="342"/>
      <c r="I135" s="333"/>
      <c r="J135" s="348"/>
      <c r="K135" s="348"/>
    </row>
    <row r="136" spans="1:11" s="79" customFormat="1" ht="12.75">
      <c r="A136" s="86"/>
      <c r="B136" s="86"/>
      <c r="C136" s="87"/>
      <c r="D136" s="86"/>
      <c r="E136" s="88"/>
      <c r="F136" s="410"/>
      <c r="G136" s="94"/>
      <c r="H136" s="342"/>
      <c r="I136" s="333"/>
      <c r="J136" s="348"/>
      <c r="K136" s="348"/>
    </row>
    <row r="137" spans="1:11" s="79" customFormat="1" ht="12.75">
      <c r="A137" s="86"/>
      <c r="B137" s="86"/>
      <c r="C137" s="87"/>
      <c r="D137" s="86"/>
      <c r="E137" s="88"/>
      <c r="F137" s="410"/>
      <c r="G137" s="94"/>
      <c r="H137" s="342"/>
      <c r="I137" s="333"/>
      <c r="J137" s="348"/>
      <c r="K137" s="348"/>
    </row>
    <row r="138" spans="1:11" s="79" customFormat="1" ht="12.75">
      <c r="A138" s="86"/>
      <c r="B138" s="86"/>
      <c r="C138" s="87"/>
      <c r="D138" s="86"/>
      <c r="E138" s="88"/>
      <c r="F138" s="410"/>
      <c r="G138" s="94"/>
      <c r="H138" s="342"/>
      <c r="I138" s="333"/>
      <c r="J138" s="348"/>
      <c r="K138" s="348"/>
    </row>
    <row r="139" spans="1:11" s="79" customFormat="1" ht="12.75">
      <c r="A139" s="86"/>
      <c r="B139" s="86"/>
      <c r="C139" s="87"/>
      <c r="D139" s="86"/>
      <c r="E139" s="88"/>
      <c r="F139" s="410"/>
      <c r="G139" s="94"/>
      <c r="H139" s="342"/>
      <c r="I139" s="333"/>
      <c r="J139" s="348"/>
      <c r="K139" s="348"/>
    </row>
    <row r="140" spans="1:11" s="79" customFormat="1" ht="12.75">
      <c r="A140" s="86"/>
      <c r="B140" s="86"/>
      <c r="C140" s="87"/>
      <c r="D140" s="86"/>
      <c r="E140" s="88"/>
      <c r="F140" s="410"/>
      <c r="G140" s="94"/>
      <c r="H140" s="342"/>
      <c r="I140" s="333"/>
      <c r="J140" s="348"/>
      <c r="K140" s="348"/>
    </row>
    <row r="141" spans="1:11" s="79" customFormat="1" ht="12.75">
      <c r="A141" s="86"/>
      <c r="B141" s="86"/>
      <c r="C141" s="87"/>
      <c r="D141" s="86"/>
      <c r="E141" s="88"/>
      <c r="F141" s="410"/>
      <c r="G141" s="94"/>
      <c r="H141" s="342"/>
      <c r="I141" s="333"/>
      <c r="J141" s="348"/>
      <c r="K141" s="348"/>
    </row>
    <row r="142" spans="1:11" s="79" customFormat="1" ht="12.75">
      <c r="A142" s="86"/>
      <c r="B142" s="86"/>
      <c r="C142" s="87"/>
      <c r="D142" s="86"/>
      <c r="E142" s="88"/>
      <c r="F142" s="410"/>
      <c r="G142" s="94"/>
      <c r="H142" s="342"/>
      <c r="I142" s="333"/>
      <c r="J142" s="348"/>
      <c r="K142" s="348"/>
    </row>
    <row r="143" spans="1:11" s="79" customFormat="1" ht="12.75">
      <c r="A143" s="86"/>
      <c r="B143" s="86"/>
      <c r="C143" s="87"/>
      <c r="D143" s="86"/>
      <c r="E143" s="88"/>
      <c r="F143" s="410"/>
      <c r="G143" s="94"/>
      <c r="H143" s="342"/>
      <c r="I143" s="333"/>
      <c r="J143" s="348"/>
      <c r="K143" s="348"/>
    </row>
    <row r="144" spans="1:11" s="79" customFormat="1" ht="12.75">
      <c r="A144" s="86"/>
      <c r="B144" s="86"/>
      <c r="C144" s="87"/>
      <c r="D144" s="86"/>
      <c r="E144" s="88"/>
      <c r="F144" s="410"/>
      <c r="G144" s="94"/>
      <c r="H144" s="342"/>
      <c r="I144" s="333"/>
      <c r="J144" s="348"/>
      <c r="K144" s="348"/>
    </row>
    <row r="145" spans="1:11" s="79" customFormat="1" ht="12.75">
      <c r="A145" s="86"/>
      <c r="B145" s="86"/>
      <c r="C145" s="87"/>
      <c r="D145" s="86"/>
      <c r="E145" s="88"/>
      <c r="F145" s="410"/>
      <c r="G145" s="94"/>
      <c r="H145" s="342"/>
      <c r="I145" s="333"/>
      <c r="J145" s="348"/>
      <c r="K145" s="348"/>
    </row>
    <row r="146" spans="1:11" s="79" customFormat="1" ht="12.75">
      <c r="A146" s="86"/>
      <c r="B146" s="86"/>
      <c r="C146" s="87"/>
      <c r="D146" s="86"/>
      <c r="E146" s="88"/>
      <c r="F146" s="410"/>
      <c r="G146" s="94"/>
      <c r="H146" s="342"/>
      <c r="I146" s="333"/>
      <c r="J146" s="348"/>
      <c r="K146" s="348"/>
    </row>
  </sheetData>
  <sheetProtection password="CAEC" sheet="1" objects="1" scenarios="1"/>
  <mergeCells count="1">
    <mergeCell ref="L6:L7"/>
  </mergeCells>
  <printOptions/>
  <pageMargins left="0.984251968503937" right="0.3937007874015748" top="0.984251968503937" bottom="0.7480314960629921" header="0" footer="0.3937007874015748"/>
  <pageSetup horizontalDpi="300" verticalDpi="300" orientation="portrait" paperSize="9" r:id="rId1"/>
  <headerFooter alignWithMargins="0">
    <oddHeader>&amp;L
&amp;9&amp;R&amp;"Projekt,Običajno"&amp;72p</oddHeader>
    <oddFooter>&amp;C&amp;6 &amp; List: 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P119"/>
  <sheetViews>
    <sheetView tabSelected="1" view="pageBreakPreview" zoomScale="120" zoomScaleSheetLayoutView="120" workbookViewId="0" topLeftCell="A1">
      <selection activeCell="B29" sqref="B29"/>
    </sheetView>
  </sheetViews>
  <sheetFormatPr defaultColWidth="9.00390625" defaultRowHeight="12.75"/>
  <cols>
    <col min="1" max="1" width="4.375" style="77" customWidth="1"/>
    <col min="2" max="2" width="44.75390625" style="111" customWidth="1"/>
    <col min="3" max="3" width="6.25390625" style="77" customWidth="1"/>
    <col min="4" max="4" width="7.625" style="112" customWidth="1"/>
    <col min="5" max="5" width="2.375" style="113" customWidth="1"/>
    <col min="6" max="6" width="19.625" style="113" customWidth="1"/>
    <col min="7" max="7" width="20.375" style="92" customWidth="1"/>
    <col min="8" max="8" width="19.375" style="77" customWidth="1"/>
    <col min="9" max="9" width="11.00390625" style="124" customWidth="1"/>
    <col min="10" max="10" width="10.125" style="124" customWidth="1"/>
    <col min="11" max="11" width="9.125" style="124" customWidth="1"/>
    <col min="12" max="12" width="16.75390625" style="124" customWidth="1"/>
    <col min="13" max="13" width="9.875" style="124" customWidth="1"/>
    <col min="14" max="14" width="2.625" style="124" bestFit="1" customWidth="1"/>
    <col min="15" max="15" width="9.125" style="124" customWidth="1"/>
    <col min="16" max="16" width="9.00390625" style="124" customWidth="1"/>
    <col min="17" max="16384" width="9.125" style="124" customWidth="1"/>
  </cols>
  <sheetData>
    <row r="1" spans="1:13" ht="14.25" customHeight="1">
      <c r="A1" s="107" t="str">
        <f>+OSNOVA!A2</f>
        <v>4/1.4.6.2 POPIS MATERIALA IN DEL S PREDRAČUNOM</v>
      </c>
      <c r="B1" s="124"/>
      <c r="I1" s="80"/>
      <c r="L1" s="137"/>
      <c r="M1" s="138"/>
    </row>
    <row r="2" spans="1:13" ht="14.25" customHeight="1">
      <c r="A2" s="107"/>
      <c r="B2" s="124"/>
      <c r="I2" s="80"/>
      <c r="L2" s="137"/>
      <c r="M2" s="138"/>
    </row>
    <row r="3" spans="1:13" ht="36" customHeight="1">
      <c r="A3" s="431" t="str">
        <f>OBJEKT</f>
        <v>SORTIRNICA KOMUNALNIH ODPADKOV ILIRSKA BISTRICA</v>
      </c>
      <c r="B3" s="431"/>
      <c r="C3" s="431"/>
      <c r="D3" s="431"/>
      <c r="E3" s="431"/>
      <c r="F3" s="431"/>
      <c r="G3" s="378"/>
      <c r="H3" s="378"/>
      <c r="I3" s="80"/>
      <c r="L3" s="137"/>
      <c r="M3" s="138"/>
    </row>
    <row r="4" spans="1:13" ht="18.75" customHeight="1">
      <c r="A4" s="107"/>
      <c r="B4" s="124"/>
      <c r="I4" s="80"/>
      <c r="L4" s="137"/>
      <c r="M4" s="138"/>
    </row>
    <row r="5" spans="1:13" ht="14.25" customHeight="1">
      <c r="A5" s="94"/>
      <c r="B5" s="107"/>
      <c r="I5" s="80"/>
      <c r="L5" s="137"/>
      <c r="M5" s="138"/>
    </row>
    <row r="6" spans="1:8" s="241" customFormat="1" ht="19.5" thickBot="1">
      <c r="A6" s="234" t="s">
        <v>121</v>
      </c>
      <c r="B6" s="235"/>
      <c r="C6" s="236"/>
      <c r="D6" s="237"/>
      <c r="E6" s="238"/>
      <c r="F6" s="238"/>
      <c r="G6" s="239"/>
      <c r="H6" s="240"/>
    </row>
    <row r="7" spans="1:12" s="207" customFormat="1" ht="14.25" customHeight="1">
      <c r="A7" s="199"/>
      <c r="B7" s="200"/>
      <c r="C7" s="199"/>
      <c r="D7" s="201"/>
      <c r="E7" s="202"/>
      <c r="F7" s="202"/>
      <c r="G7" s="203"/>
      <c r="H7" s="89"/>
      <c r="I7" s="205"/>
      <c r="J7" s="206"/>
      <c r="L7" s="206"/>
    </row>
    <row r="8" spans="1:9" s="207" customFormat="1" ht="12.75" customHeight="1">
      <c r="A8" s="208" t="s">
        <v>128</v>
      </c>
      <c r="B8" s="209"/>
      <c r="C8" s="208"/>
      <c r="D8" s="208"/>
      <c r="E8" s="208"/>
      <c r="F8" s="208"/>
      <c r="G8" s="203"/>
      <c r="H8" s="89"/>
      <c r="I8" s="85"/>
    </row>
    <row r="9" spans="1:16" s="154" customFormat="1" ht="12.75">
      <c r="A9" s="313"/>
      <c r="B9" s="314"/>
      <c r="C9" s="315"/>
      <c r="D9" s="316"/>
      <c r="E9" s="317"/>
      <c r="F9" s="317"/>
      <c r="G9" s="215"/>
      <c r="H9" s="242"/>
      <c r="M9" s="207"/>
      <c r="O9" s="216"/>
      <c r="P9" s="216"/>
    </row>
    <row r="10" spans="1:8" s="207" customFormat="1" ht="15">
      <c r="A10" s="225"/>
      <c r="B10" s="222"/>
      <c r="C10" s="223"/>
      <c r="D10" s="224"/>
      <c r="E10" s="225"/>
      <c r="F10" s="130"/>
      <c r="G10" s="203"/>
      <c r="H10" s="223"/>
    </row>
    <row r="11" spans="1:8" s="127" customFormat="1" ht="15">
      <c r="A11" s="169" t="str">
        <f>+OZN</f>
        <v>4/1</v>
      </c>
      <c r="B11" s="116" t="str">
        <f>OSNOVA!E30</f>
        <v>ELEKTRIČNE INŠTALACIJE</v>
      </c>
      <c r="C11" s="100"/>
      <c r="D11" s="117"/>
      <c r="E11" s="100"/>
      <c r="F11" s="130">
        <f>+REKAPITULACIJA!F16</f>
        <v>0</v>
      </c>
      <c r="G11" s="101"/>
      <c r="H11" s="100"/>
    </row>
    <row r="12" spans="1:8" s="127" customFormat="1" ht="15.75" thickBot="1">
      <c r="A12" s="132"/>
      <c r="B12" s="120"/>
      <c r="C12" s="119"/>
      <c r="D12" s="121"/>
      <c r="E12" s="119"/>
      <c r="F12" s="131"/>
      <c r="G12" s="101"/>
      <c r="H12" s="100"/>
    </row>
    <row r="13" spans="1:16" s="85" customFormat="1" ht="12.75" thickTop="1">
      <c r="A13" s="243"/>
      <c r="B13" s="244"/>
      <c r="C13" s="245"/>
      <c r="D13" s="246"/>
      <c r="E13" s="246"/>
      <c r="F13" s="247"/>
      <c r="G13" s="248"/>
      <c r="H13" s="89"/>
      <c r="P13" s="84"/>
    </row>
    <row r="14" spans="1:8" s="127" customFormat="1" ht="15">
      <c r="A14" s="133"/>
      <c r="B14" s="99"/>
      <c r="C14" s="100"/>
      <c r="D14" s="117" t="s">
        <v>6</v>
      </c>
      <c r="E14" s="100"/>
      <c r="F14" s="130">
        <f>IF(OSNOVA!$B$42=1,SUM(F10:F12),"")</f>
        <v>0</v>
      </c>
      <c r="G14" s="101"/>
      <c r="H14" s="102"/>
    </row>
    <row r="15" spans="1:8" s="85" customFormat="1" ht="12">
      <c r="A15" s="89"/>
      <c r="B15" s="249"/>
      <c r="C15" s="89"/>
      <c r="D15" s="103"/>
      <c r="E15" s="208"/>
      <c r="F15" s="208"/>
      <c r="G15" s="250"/>
      <c r="H15" s="89"/>
    </row>
    <row r="16" spans="1:8" s="127" customFormat="1" ht="15">
      <c r="A16" s="133"/>
      <c r="B16" s="99"/>
      <c r="C16" s="149">
        <f>+DDV</f>
        <v>0.22</v>
      </c>
      <c r="D16" s="117" t="s">
        <v>109</v>
      </c>
      <c r="E16" s="100"/>
      <c r="F16" s="130">
        <f>IF(OSNOVA!$B$42=1,SUM(F14*C16),"")</f>
        <v>0</v>
      </c>
      <c r="G16" s="101"/>
      <c r="H16" s="102"/>
    </row>
    <row r="17" spans="1:8" s="127" customFormat="1" ht="15.75" thickBot="1">
      <c r="A17" s="132"/>
      <c r="B17" s="120"/>
      <c r="C17" s="119"/>
      <c r="D17" s="121"/>
      <c r="E17" s="119"/>
      <c r="F17" s="131"/>
      <c r="G17" s="101"/>
      <c r="H17" s="100"/>
    </row>
    <row r="18" spans="1:16" s="85" customFormat="1" ht="12.75" thickTop="1">
      <c r="A18" s="243"/>
      <c r="B18" s="244"/>
      <c r="C18" s="245"/>
      <c r="D18" s="246"/>
      <c r="E18" s="246"/>
      <c r="F18" s="247"/>
      <c r="G18" s="248"/>
      <c r="H18" s="89"/>
      <c r="P18" s="84"/>
    </row>
    <row r="19" spans="1:8" s="127" customFormat="1" ht="15">
      <c r="A19" s="133"/>
      <c r="B19" s="99"/>
      <c r="C19" s="100"/>
      <c r="D19" s="117" t="s">
        <v>110</v>
      </c>
      <c r="E19" s="100"/>
      <c r="F19" s="130">
        <f>IF(OSNOVA!$B$42=1,SUM(F13:F17),"")</f>
        <v>0</v>
      </c>
      <c r="G19" s="101"/>
      <c r="H19" s="102"/>
    </row>
    <row r="20" spans="1:8" s="85" customFormat="1" ht="12">
      <c r="A20" s="89"/>
      <c r="B20" s="251"/>
      <c r="C20" s="89"/>
      <c r="D20" s="103"/>
      <c r="E20" s="208"/>
      <c r="F20" s="208"/>
      <c r="G20" s="250"/>
      <c r="H20" s="89"/>
    </row>
    <row r="21" spans="1:8" s="79" customFormat="1" ht="12">
      <c r="A21" s="86"/>
      <c r="B21" s="87"/>
      <c r="C21" s="86"/>
      <c r="D21" s="88"/>
      <c r="E21" s="94"/>
      <c r="F21" s="94"/>
      <c r="G21" s="93"/>
      <c r="H21" s="86"/>
    </row>
    <row r="22" spans="1:8" s="79" customFormat="1" ht="12">
      <c r="A22" s="86"/>
      <c r="B22" s="87"/>
      <c r="C22" s="86"/>
      <c r="D22" s="88"/>
      <c r="E22" s="94"/>
      <c r="F22" s="94"/>
      <c r="G22" s="93"/>
      <c r="H22" s="86"/>
    </row>
    <row r="23" spans="1:8" s="79" customFormat="1" ht="12">
      <c r="A23" s="86"/>
      <c r="B23" s="87"/>
      <c r="C23" s="86"/>
      <c r="D23" s="88"/>
      <c r="E23" s="94"/>
      <c r="F23" s="94"/>
      <c r="G23" s="93"/>
      <c r="H23" s="86"/>
    </row>
    <row r="24" spans="1:8" s="79" customFormat="1" ht="12">
      <c r="A24" s="86"/>
      <c r="B24" s="87"/>
      <c r="C24" s="86"/>
      <c r="D24" s="88"/>
      <c r="E24" s="94"/>
      <c r="F24" s="94"/>
      <c r="G24" s="93"/>
      <c r="H24" s="86"/>
    </row>
    <row r="25" spans="1:8" s="79" customFormat="1" ht="12">
      <c r="A25" s="86"/>
      <c r="B25" s="87"/>
      <c r="C25" s="86"/>
      <c r="D25" s="88"/>
      <c r="E25" s="94"/>
      <c r="F25" s="94"/>
      <c r="G25" s="93"/>
      <c r="H25" s="86"/>
    </row>
    <row r="26" spans="1:8" s="79" customFormat="1" ht="12">
      <c r="A26" s="86"/>
      <c r="B26" s="87"/>
      <c r="C26" s="86"/>
      <c r="D26" s="88"/>
      <c r="E26" s="94"/>
      <c r="F26" s="94"/>
      <c r="G26" s="93"/>
      <c r="H26" s="86"/>
    </row>
    <row r="27" spans="1:8" s="79" customFormat="1" ht="12">
      <c r="A27" s="86"/>
      <c r="B27" s="87"/>
      <c r="C27" s="86"/>
      <c r="D27" s="88"/>
      <c r="E27" s="94"/>
      <c r="F27" s="94"/>
      <c r="G27" s="93"/>
      <c r="H27" s="86"/>
    </row>
    <row r="28" spans="1:8" s="79" customFormat="1" ht="12">
      <c r="A28" s="86"/>
      <c r="B28" s="87"/>
      <c r="C28" s="86"/>
      <c r="D28" s="88"/>
      <c r="E28" s="94"/>
      <c r="F28" s="94"/>
      <c r="G28" s="93"/>
      <c r="H28" s="86"/>
    </row>
    <row r="29" spans="1:8" s="79" customFormat="1" ht="12">
      <c r="A29" s="86"/>
      <c r="B29" s="87"/>
      <c r="C29" s="86"/>
      <c r="D29" s="88"/>
      <c r="E29" s="94"/>
      <c r="F29" s="94"/>
      <c r="G29" s="93"/>
      <c r="H29" s="86"/>
    </row>
    <row r="30" spans="1:8" s="79" customFormat="1" ht="12">
      <c r="A30" s="86"/>
      <c r="B30" s="87"/>
      <c r="C30" s="86"/>
      <c r="D30" s="88"/>
      <c r="E30" s="94"/>
      <c r="F30" s="94"/>
      <c r="G30" s="93"/>
      <c r="H30" s="86"/>
    </row>
    <row r="31" spans="1:8" s="79" customFormat="1" ht="12">
      <c r="A31" s="86"/>
      <c r="B31" s="87"/>
      <c r="C31" s="86"/>
      <c r="D31" s="88"/>
      <c r="E31" s="94"/>
      <c r="F31" s="94"/>
      <c r="G31" s="93"/>
      <c r="H31" s="86"/>
    </row>
    <row r="32" spans="1:8" s="79" customFormat="1" ht="12">
      <c r="A32" s="86"/>
      <c r="B32" s="87"/>
      <c r="C32" s="86"/>
      <c r="D32" s="88"/>
      <c r="E32" s="94"/>
      <c r="F32" s="94"/>
      <c r="G32" s="93"/>
      <c r="H32" s="86"/>
    </row>
    <row r="33" spans="1:8" s="79" customFormat="1" ht="12">
      <c r="A33" s="86"/>
      <c r="B33" s="87"/>
      <c r="C33" s="86"/>
      <c r="D33" s="88"/>
      <c r="E33" s="94"/>
      <c r="F33" s="94"/>
      <c r="G33" s="93"/>
      <c r="H33" s="86"/>
    </row>
    <row r="34" spans="1:8" s="79" customFormat="1" ht="12">
      <c r="A34" s="86"/>
      <c r="B34" s="87"/>
      <c r="C34" s="86"/>
      <c r="D34" s="88"/>
      <c r="E34" s="94"/>
      <c r="F34" s="94"/>
      <c r="G34" s="93"/>
      <c r="H34" s="86"/>
    </row>
    <row r="35" spans="1:8" s="79" customFormat="1" ht="12">
      <c r="A35" s="86"/>
      <c r="B35" s="87"/>
      <c r="C35" s="86"/>
      <c r="D35" s="88"/>
      <c r="E35" s="94"/>
      <c r="F35" s="94"/>
      <c r="G35" s="93"/>
      <c r="H35" s="86"/>
    </row>
    <row r="36" spans="1:8" s="79" customFormat="1" ht="12">
      <c r="A36" s="86"/>
      <c r="B36" s="87"/>
      <c r="C36" s="86"/>
      <c r="D36" s="88"/>
      <c r="E36" s="94"/>
      <c r="F36" s="94"/>
      <c r="G36" s="93"/>
      <c r="H36" s="86"/>
    </row>
    <row r="37" spans="1:8" s="79" customFormat="1" ht="12">
      <c r="A37" s="86"/>
      <c r="B37" s="87"/>
      <c r="C37" s="86"/>
      <c r="D37" s="88"/>
      <c r="E37" s="94"/>
      <c r="F37" s="94"/>
      <c r="G37" s="93"/>
      <c r="H37" s="86"/>
    </row>
    <row r="38" spans="1:8" s="79" customFormat="1" ht="12">
      <c r="A38" s="86"/>
      <c r="B38" s="87"/>
      <c r="C38" s="86"/>
      <c r="D38" s="88"/>
      <c r="E38" s="94"/>
      <c r="F38" s="94"/>
      <c r="G38" s="93"/>
      <c r="H38" s="86"/>
    </row>
    <row r="39" spans="1:8" s="79" customFormat="1" ht="12">
      <c r="A39" s="86"/>
      <c r="B39" s="87"/>
      <c r="C39" s="86"/>
      <c r="D39" s="88"/>
      <c r="E39" s="94"/>
      <c r="F39" s="94"/>
      <c r="G39" s="93"/>
      <c r="H39" s="86"/>
    </row>
    <row r="40" spans="1:8" s="79" customFormat="1" ht="12">
      <c r="A40" s="86"/>
      <c r="B40" s="87"/>
      <c r="C40" s="86"/>
      <c r="D40" s="88"/>
      <c r="E40" s="94"/>
      <c r="F40" s="94"/>
      <c r="G40" s="93"/>
      <c r="H40" s="86"/>
    </row>
    <row r="41" spans="1:8" s="79" customFormat="1" ht="12">
      <c r="A41" s="86"/>
      <c r="B41" s="87"/>
      <c r="C41" s="86"/>
      <c r="D41" s="88"/>
      <c r="E41" s="94"/>
      <c r="F41" s="94"/>
      <c r="G41" s="93"/>
      <c r="H41" s="86"/>
    </row>
    <row r="42" spans="1:8" s="79" customFormat="1" ht="12">
      <c r="A42" s="86"/>
      <c r="B42" s="87"/>
      <c r="C42" s="86"/>
      <c r="D42" s="88"/>
      <c r="E42" s="94"/>
      <c r="F42" s="94"/>
      <c r="G42" s="93"/>
      <c r="H42" s="86"/>
    </row>
    <row r="43" spans="1:8" s="79" customFormat="1" ht="12">
      <c r="A43" s="86"/>
      <c r="B43" s="87"/>
      <c r="C43" s="86"/>
      <c r="D43" s="88"/>
      <c r="E43" s="94"/>
      <c r="F43" s="94"/>
      <c r="G43" s="93"/>
      <c r="H43" s="86"/>
    </row>
    <row r="44" spans="1:8" s="79" customFormat="1" ht="12">
      <c r="A44" s="86"/>
      <c r="B44" s="87"/>
      <c r="C44" s="86"/>
      <c r="D44" s="88"/>
      <c r="E44" s="94"/>
      <c r="F44" s="94"/>
      <c r="G44" s="93"/>
      <c r="H44" s="86"/>
    </row>
    <row r="45" spans="1:8" s="79" customFormat="1" ht="12">
      <c r="A45" s="86"/>
      <c r="B45" s="87"/>
      <c r="C45" s="86"/>
      <c r="D45" s="88"/>
      <c r="E45" s="94"/>
      <c r="F45" s="94"/>
      <c r="G45" s="93"/>
      <c r="H45" s="86"/>
    </row>
    <row r="46" spans="1:8" s="79" customFormat="1" ht="12">
      <c r="A46" s="86"/>
      <c r="B46" s="87"/>
      <c r="C46" s="86"/>
      <c r="D46" s="88"/>
      <c r="E46" s="94"/>
      <c r="F46" s="94"/>
      <c r="G46" s="93"/>
      <c r="H46" s="86"/>
    </row>
    <row r="47" spans="1:8" s="79" customFormat="1" ht="12">
      <c r="A47" s="86"/>
      <c r="B47" s="87"/>
      <c r="C47" s="86"/>
      <c r="D47" s="88"/>
      <c r="E47" s="94"/>
      <c r="F47" s="94"/>
      <c r="G47" s="93"/>
      <c r="H47" s="86"/>
    </row>
    <row r="48" spans="1:8" s="79" customFormat="1" ht="12">
      <c r="A48" s="86"/>
      <c r="B48" s="87"/>
      <c r="C48" s="86"/>
      <c r="D48" s="88"/>
      <c r="E48" s="94"/>
      <c r="F48" s="94"/>
      <c r="G48" s="93"/>
      <c r="H48" s="86"/>
    </row>
    <row r="49" spans="1:8" s="79" customFormat="1" ht="12">
      <c r="A49" s="86"/>
      <c r="B49" s="87"/>
      <c r="C49" s="86"/>
      <c r="D49" s="88"/>
      <c r="E49" s="94"/>
      <c r="F49" s="94"/>
      <c r="G49" s="93"/>
      <c r="H49" s="86"/>
    </row>
    <row r="50" spans="1:8" s="79" customFormat="1" ht="12">
      <c r="A50" s="86"/>
      <c r="B50" s="87"/>
      <c r="C50" s="86"/>
      <c r="D50" s="88"/>
      <c r="E50" s="94"/>
      <c r="F50" s="94"/>
      <c r="G50" s="93"/>
      <c r="H50" s="86"/>
    </row>
    <row r="51" spans="1:8" s="79" customFormat="1" ht="12">
      <c r="A51" s="86"/>
      <c r="B51" s="87"/>
      <c r="C51" s="86"/>
      <c r="D51" s="88"/>
      <c r="E51" s="94"/>
      <c r="F51" s="94"/>
      <c r="G51" s="93"/>
      <c r="H51" s="86"/>
    </row>
    <row r="52" spans="1:8" s="79" customFormat="1" ht="12">
      <c r="A52" s="86"/>
      <c r="B52" s="87"/>
      <c r="C52" s="86"/>
      <c r="D52" s="88"/>
      <c r="E52" s="94"/>
      <c r="F52" s="94"/>
      <c r="G52" s="93"/>
      <c r="H52" s="86"/>
    </row>
    <row r="53" spans="1:8" s="79" customFormat="1" ht="12">
      <c r="A53" s="86"/>
      <c r="B53" s="87"/>
      <c r="C53" s="86"/>
      <c r="D53" s="88"/>
      <c r="E53" s="94"/>
      <c r="F53" s="94"/>
      <c r="G53" s="93"/>
      <c r="H53" s="86"/>
    </row>
    <row r="54" spans="1:8" s="79" customFormat="1" ht="12">
      <c r="A54" s="86"/>
      <c r="B54" s="87"/>
      <c r="C54" s="86"/>
      <c r="D54" s="88"/>
      <c r="E54" s="94"/>
      <c r="F54" s="94"/>
      <c r="G54" s="93"/>
      <c r="H54" s="86"/>
    </row>
    <row r="55" spans="1:8" s="79" customFormat="1" ht="12">
      <c r="A55" s="86"/>
      <c r="B55" s="87"/>
      <c r="C55" s="86"/>
      <c r="D55" s="88"/>
      <c r="E55" s="94"/>
      <c r="F55" s="94"/>
      <c r="G55" s="93"/>
      <c r="H55" s="86"/>
    </row>
    <row r="56" spans="1:8" s="79" customFormat="1" ht="12">
      <c r="A56" s="86"/>
      <c r="B56" s="87"/>
      <c r="C56" s="86"/>
      <c r="D56" s="88"/>
      <c r="E56" s="94"/>
      <c r="F56" s="94"/>
      <c r="G56" s="93"/>
      <c r="H56" s="86"/>
    </row>
    <row r="57" spans="1:8" s="79" customFormat="1" ht="12">
      <c r="A57" s="86"/>
      <c r="B57" s="87"/>
      <c r="C57" s="86"/>
      <c r="D57" s="88"/>
      <c r="E57" s="94"/>
      <c r="F57" s="94"/>
      <c r="G57" s="93"/>
      <c r="H57" s="86"/>
    </row>
    <row r="58" spans="1:8" s="79" customFormat="1" ht="12">
      <c r="A58" s="86"/>
      <c r="B58" s="87"/>
      <c r="C58" s="86"/>
      <c r="D58" s="88"/>
      <c r="E58" s="94"/>
      <c r="F58" s="94"/>
      <c r="G58" s="93"/>
      <c r="H58" s="86"/>
    </row>
    <row r="59" spans="1:8" s="79" customFormat="1" ht="12">
      <c r="A59" s="86"/>
      <c r="B59" s="87"/>
      <c r="C59" s="86"/>
      <c r="D59" s="88"/>
      <c r="E59" s="94"/>
      <c r="F59" s="94"/>
      <c r="G59" s="93"/>
      <c r="H59" s="86"/>
    </row>
    <row r="60" spans="1:8" s="79" customFormat="1" ht="12">
      <c r="A60" s="86"/>
      <c r="B60" s="87"/>
      <c r="C60" s="86"/>
      <c r="D60" s="88"/>
      <c r="E60" s="94"/>
      <c r="F60" s="94"/>
      <c r="G60" s="93"/>
      <c r="H60" s="86"/>
    </row>
    <row r="61" spans="1:8" s="79" customFormat="1" ht="12">
      <c r="A61" s="86"/>
      <c r="B61" s="87"/>
      <c r="C61" s="86"/>
      <c r="D61" s="88"/>
      <c r="E61" s="94"/>
      <c r="F61" s="94"/>
      <c r="G61" s="93"/>
      <c r="H61" s="86"/>
    </row>
    <row r="62" spans="1:8" s="79" customFormat="1" ht="12">
      <c r="A62" s="86"/>
      <c r="B62" s="87"/>
      <c r="C62" s="86"/>
      <c r="D62" s="88"/>
      <c r="E62" s="94"/>
      <c r="F62" s="94"/>
      <c r="G62" s="93"/>
      <c r="H62" s="86"/>
    </row>
    <row r="63" spans="1:8" s="79" customFormat="1" ht="12">
      <c r="A63" s="86"/>
      <c r="B63" s="87"/>
      <c r="C63" s="86"/>
      <c r="D63" s="88"/>
      <c r="E63" s="94"/>
      <c r="F63" s="94"/>
      <c r="G63" s="93"/>
      <c r="H63" s="86"/>
    </row>
    <row r="64" spans="1:8" s="79" customFormat="1" ht="12">
      <c r="A64" s="86"/>
      <c r="B64" s="87"/>
      <c r="C64" s="86"/>
      <c r="D64" s="88"/>
      <c r="E64" s="94"/>
      <c r="F64" s="94"/>
      <c r="G64" s="93"/>
      <c r="H64" s="86"/>
    </row>
    <row r="65" spans="1:8" s="79" customFormat="1" ht="12">
      <c r="A65" s="86"/>
      <c r="B65" s="87"/>
      <c r="C65" s="86"/>
      <c r="D65" s="88"/>
      <c r="E65" s="94"/>
      <c r="F65" s="94"/>
      <c r="G65" s="93"/>
      <c r="H65" s="86"/>
    </row>
    <row r="66" spans="1:8" s="79" customFormat="1" ht="12">
      <c r="A66" s="86"/>
      <c r="B66" s="87"/>
      <c r="C66" s="86"/>
      <c r="D66" s="88"/>
      <c r="E66" s="94"/>
      <c r="F66" s="94"/>
      <c r="G66" s="93"/>
      <c r="H66" s="86"/>
    </row>
    <row r="67" spans="1:8" s="79" customFormat="1" ht="12">
      <c r="A67" s="86"/>
      <c r="B67" s="87"/>
      <c r="C67" s="86"/>
      <c r="D67" s="88"/>
      <c r="E67" s="94"/>
      <c r="F67" s="94"/>
      <c r="G67" s="93"/>
      <c r="H67" s="86"/>
    </row>
    <row r="68" spans="1:8" s="79" customFormat="1" ht="12">
      <c r="A68" s="86"/>
      <c r="B68" s="87"/>
      <c r="C68" s="86"/>
      <c r="D68" s="88"/>
      <c r="E68" s="94"/>
      <c r="F68" s="94"/>
      <c r="G68" s="93"/>
      <c r="H68" s="86"/>
    </row>
    <row r="69" spans="1:8" s="79" customFormat="1" ht="12">
      <c r="A69" s="86"/>
      <c r="B69" s="87"/>
      <c r="C69" s="86"/>
      <c r="D69" s="88"/>
      <c r="E69" s="94"/>
      <c r="F69" s="94"/>
      <c r="G69" s="93"/>
      <c r="H69" s="86"/>
    </row>
    <row r="70" spans="1:8" s="79" customFormat="1" ht="12">
      <c r="A70" s="86"/>
      <c r="B70" s="87"/>
      <c r="C70" s="86"/>
      <c r="D70" s="88"/>
      <c r="E70" s="94"/>
      <c r="F70" s="94"/>
      <c r="G70" s="93"/>
      <c r="H70" s="86"/>
    </row>
    <row r="71" spans="1:8" s="79" customFormat="1" ht="12">
      <c r="A71" s="86"/>
      <c r="B71" s="87"/>
      <c r="C71" s="86"/>
      <c r="D71" s="88"/>
      <c r="E71" s="94"/>
      <c r="F71" s="94"/>
      <c r="G71" s="93"/>
      <c r="H71" s="86"/>
    </row>
    <row r="72" spans="1:8" s="79" customFormat="1" ht="12">
      <c r="A72" s="86"/>
      <c r="B72" s="87"/>
      <c r="C72" s="86"/>
      <c r="D72" s="88"/>
      <c r="E72" s="94"/>
      <c r="F72" s="94"/>
      <c r="G72" s="93"/>
      <c r="H72" s="86"/>
    </row>
    <row r="73" spans="1:8" s="79" customFormat="1" ht="12">
      <c r="A73" s="86"/>
      <c r="B73" s="87"/>
      <c r="C73" s="86"/>
      <c r="D73" s="88"/>
      <c r="E73" s="94"/>
      <c r="F73" s="94"/>
      <c r="G73" s="93"/>
      <c r="H73" s="86"/>
    </row>
    <row r="74" spans="1:8" s="79" customFormat="1" ht="12">
      <c r="A74" s="86"/>
      <c r="B74" s="87"/>
      <c r="C74" s="86"/>
      <c r="D74" s="88"/>
      <c r="E74" s="94"/>
      <c r="F74" s="94"/>
      <c r="G74" s="93"/>
      <c r="H74" s="86"/>
    </row>
    <row r="75" spans="1:8" s="79" customFormat="1" ht="12">
      <c r="A75" s="86"/>
      <c r="B75" s="87"/>
      <c r="C75" s="86"/>
      <c r="D75" s="88"/>
      <c r="E75" s="94"/>
      <c r="F75" s="94"/>
      <c r="G75" s="93"/>
      <c r="H75" s="86"/>
    </row>
    <row r="76" spans="1:8" s="79" customFormat="1" ht="12">
      <c r="A76" s="86"/>
      <c r="B76" s="87"/>
      <c r="C76" s="86"/>
      <c r="D76" s="88"/>
      <c r="E76" s="94"/>
      <c r="F76" s="94"/>
      <c r="G76" s="93"/>
      <c r="H76" s="86"/>
    </row>
    <row r="77" spans="1:8" s="79" customFormat="1" ht="12">
      <c r="A77" s="86"/>
      <c r="B77" s="87"/>
      <c r="C77" s="86"/>
      <c r="D77" s="88"/>
      <c r="E77" s="94"/>
      <c r="F77" s="94"/>
      <c r="G77" s="93"/>
      <c r="H77" s="86"/>
    </row>
    <row r="78" spans="1:8" s="79" customFormat="1" ht="12">
      <c r="A78" s="86"/>
      <c r="B78" s="87"/>
      <c r="C78" s="86"/>
      <c r="D78" s="88"/>
      <c r="E78" s="94"/>
      <c r="F78" s="94"/>
      <c r="G78" s="93"/>
      <c r="H78" s="86"/>
    </row>
    <row r="79" spans="1:8" s="79" customFormat="1" ht="12">
      <c r="A79" s="86"/>
      <c r="B79" s="87"/>
      <c r="C79" s="86"/>
      <c r="D79" s="88"/>
      <c r="E79" s="94"/>
      <c r="F79" s="94"/>
      <c r="G79" s="93"/>
      <c r="H79" s="86"/>
    </row>
    <row r="80" spans="1:8" s="79" customFormat="1" ht="12">
      <c r="A80" s="86"/>
      <c r="B80" s="87"/>
      <c r="C80" s="86"/>
      <c r="D80" s="88"/>
      <c r="E80" s="94"/>
      <c r="F80" s="94"/>
      <c r="G80" s="93"/>
      <c r="H80" s="86"/>
    </row>
    <row r="81" spans="1:8" s="79" customFormat="1" ht="12">
      <c r="A81" s="86"/>
      <c r="B81" s="87"/>
      <c r="C81" s="86"/>
      <c r="D81" s="88"/>
      <c r="E81" s="94"/>
      <c r="F81" s="94"/>
      <c r="G81" s="93"/>
      <c r="H81" s="86"/>
    </row>
    <row r="82" spans="1:8" s="79" customFormat="1" ht="12">
      <c r="A82" s="86"/>
      <c r="B82" s="87"/>
      <c r="C82" s="86"/>
      <c r="D82" s="88"/>
      <c r="E82" s="94"/>
      <c r="F82" s="94"/>
      <c r="G82" s="93"/>
      <c r="H82" s="86"/>
    </row>
    <row r="83" spans="1:8" s="79" customFormat="1" ht="12">
      <c r="A83" s="86"/>
      <c r="B83" s="87"/>
      <c r="C83" s="86"/>
      <c r="D83" s="88"/>
      <c r="E83" s="94"/>
      <c r="F83" s="94"/>
      <c r="G83" s="93"/>
      <c r="H83" s="86"/>
    </row>
    <row r="84" spans="1:8" s="79" customFormat="1" ht="12">
      <c r="A84" s="86"/>
      <c r="B84" s="87"/>
      <c r="C84" s="86"/>
      <c r="D84" s="88"/>
      <c r="E84" s="94"/>
      <c r="F84" s="94"/>
      <c r="G84" s="93"/>
      <c r="H84" s="86"/>
    </row>
    <row r="85" spans="1:8" s="79" customFormat="1" ht="12">
      <c r="A85" s="86"/>
      <c r="B85" s="87"/>
      <c r="C85" s="86"/>
      <c r="D85" s="88"/>
      <c r="E85" s="94"/>
      <c r="F85" s="94"/>
      <c r="G85" s="93"/>
      <c r="H85" s="86"/>
    </row>
    <row r="86" spans="1:8" s="79" customFormat="1" ht="12">
      <c r="A86" s="86"/>
      <c r="B86" s="87"/>
      <c r="C86" s="86"/>
      <c r="D86" s="88"/>
      <c r="E86" s="94"/>
      <c r="F86" s="94"/>
      <c r="G86" s="93"/>
      <c r="H86" s="86"/>
    </row>
    <row r="87" spans="1:8" s="79" customFormat="1" ht="12">
      <c r="A87" s="86"/>
      <c r="B87" s="87"/>
      <c r="C87" s="86"/>
      <c r="D87" s="88"/>
      <c r="E87" s="94"/>
      <c r="F87" s="94"/>
      <c r="G87" s="93"/>
      <c r="H87" s="86"/>
    </row>
    <row r="88" spans="1:8" s="79" customFormat="1" ht="12">
      <c r="A88" s="86"/>
      <c r="B88" s="87"/>
      <c r="C88" s="86"/>
      <c r="D88" s="88"/>
      <c r="E88" s="94"/>
      <c r="F88" s="94"/>
      <c r="G88" s="93"/>
      <c r="H88" s="86"/>
    </row>
    <row r="89" spans="1:8" s="79" customFormat="1" ht="12">
      <c r="A89" s="86"/>
      <c r="B89" s="87"/>
      <c r="C89" s="86"/>
      <c r="D89" s="88"/>
      <c r="E89" s="94"/>
      <c r="F89" s="94"/>
      <c r="G89" s="93"/>
      <c r="H89" s="86"/>
    </row>
    <row r="90" spans="1:8" s="79" customFormat="1" ht="12">
      <c r="A90" s="86"/>
      <c r="B90" s="87"/>
      <c r="C90" s="86"/>
      <c r="D90" s="88"/>
      <c r="E90" s="94"/>
      <c r="F90" s="94"/>
      <c r="G90" s="93"/>
      <c r="H90" s="86"/>
    </row>
    <row r="91" spans="1:8" s="79" customFormat="1" ht="12">
      <c r="A91" s="86"/>
      <c r="B91" s="87"/>
      <c r="C91" s="86"/>
      <c r="D91" s="88"/>
      <c r="E91" s="94"/>
      <c r="F91" s="94"/>
      <c r="G91" s="93"/>
      <c r="H91" s="86"/>
    </row>
    <row r="92" spans="1:8" s="79" customFormat="1" ht="12">
      <c r="A92" s="86"/>
      <c r="B92" s="87"/>
      <c r="C92" s="86"/>
      <c r="D92" s="88"/>
      <c r="E92" s="94"/>
      <c r="F92" s="94"/>
      <c r="G92" s="93"/>
      <c r="H92" s="86"/>
    </row>
    <row r="93" spans="1:8" s="79" customFormat="1" ht="12">
      <c r="A93" s="86"/>
      <c r="B93" s="87"/>
      <c r="C93" s="86"/>
      <c r="D93" s="88"/>
      <c r="E93" s="94"/>
      <c r="F93" s="94"/>
      <c r="G93" s="93"/>
      <c r="H93" s="86"/>
    </row>
    <row r="94" spans="1:8" s="79" customFormat="1" ht="12">
      <c r="A94" s="86"/>
      <c r="B94" s="87"/>
      <c r="C94" s="86"/>
      <c r="D94" s="88"/>
      <c r="E94" s="94"/>
      <c r="F94" s="94"/>
      <c r="G94" s="93"/>
      <c r="H94" s="86"/>
    </row>
    <row r="95" spans="1:8" s="79" customFormat="1" ht="12">
      <c r="A95" s="86"/>
      <c r="B95" s="87"/>
      <c r="C95" s="86"/>
      <c r="D95" s="88"/>
      <c r="E95" s="94"/>
      <c r="F95" s="94"/>
      <c r="G95" s="93"/>
      <c r="H95" s="86"/>
    </row>
    <row r="96" spans="1:8" s="79" customFormat="1" ht="12">
      <c r="A96" s="86"/>
      <c r="B96" s="87"/>
      <c r="C96" s="86"/>
      <c r="D96" s="88"/>
      <c r="E96" s="94"/>
      <c r="F96" s="94"/>
      <c r="G96" s="93"/>
      <c r="H96" s="86"/>
    </row>
    <row r="97" spans="1:8" s="79" customFormat="1" ht="12">
      <c r="A97" s="86"/>
      <c r="B97" s="87"/>
      <c r="C97" s="86"/>
      <c r="D97" s="88"/>
      <c r="E97" s="94"/>
      <c r="F97" s="94"/>
      <c r="G97" s="93"/>
      <c r="H97" s="86"/>
    </row>
    <row r="98" spans="1:8" s="79" customFormat="1" ht="12">
      <c r="A98" s="86"/>
      <c r="B98" s="87"/>
      <c r="C98" s="86"/>
      <c r="D98" s="88"/>
      <c r="E98" s="94"/>
      <c r="F98" s="94"/>
      <c r="G98" s="93"/>
      <c r="H98" s="86"/>
    </row>
    <row r="99" spans="1:8" s="79" customFormat="1" ht="12">
      <c r="A99" s="86"/>
      <c r="B99" s="87"/>
      <c r="C99" s="86"/>
      <c r="D99" s="88"/>
      <c r="E99" s="94"/>
      <c r="F99" s="94"/>
      <c r="G99" s="93"/>
      <c r="H99" s="86"/>
    </row>
    <row r="100" spans="1:8" s="79" customFormat="1" ht="12">
      <c r="A100" s="86"/>
      <c r="B100" s="87"/>
      <c r="C100" s="86"/>
      <c r="D100" s="88"/>
      <c r="E100" s="94"/>
      <c r="F100" s="94"/>
      <c r="G100" s="93"/>
      <c r="H100" s="86"/>
    </row>
    <row r="101" spans="1:8" s="79" customFormat="1" ht="12">
      <c r="A101" s="86"/>
      <c r="B101" s="87"/>
      <c r="C101" s="86"/>
      <c r="D101" s="88"/>
      <c r="E101" s="94"/>
      <c r="F101" s="94"/>
      <c r="G101" s="93"/>
      <c r="H101" s="86"/>
    </row>
    <row r="102" spans="1:8" s="79" customFormat="1" ht="12">
      <c r="A102" s="86"/>
      <c r="B102" s="87"/>
      <c r="C102" s="86"/>
      <c r="D102" s="88"/>
      <c r="E102" s="94"/>
      <c r="F102" s="94"/>
      <c r="G102" s="93"/>
      <c r="H102" s="86"/>
    </row>
    <row r="103" spans="1:8" s="79" customFormat="1" ht="12">
      <c r="A103" s="86"/>
      <c r="B103" s="87"/>
      <c r="C103" s="86"/>
      <c r="D103" s="88"/>
      <c r="E103" s="94"/>
      <c r="F103" s="94"/>
      <c r="G103" s="93"/>
      <c r="H103" s="86"/>
    </row>
    <row r="104" spans="1:8" s="79" customFormat="1" ht="12">
      <c r="A104" s="86"/>
      <c r="B104" s="87"/>
      <c r="C104" s="86"/>
      <c r="D104" s="88"/>
      <c r="E104" s="94"/>
      <c r="F104" s="94"/>
      <c r="G104" s="93"/>
      <c r="H104" s="86"/>
    </row>
    <row r="105" spans="1:8" s="79" customFormat="1" ht="12">
      <c r="A105" s="86"/>
      <c r="B105" s="87"/>
      <c r="C105" s="86"/>
      <c r="D105" s="88"/>
      <c r="E105" s="94"/>
      <c r="F105" s="94"/>
      <c r="G105" s="93"/>
      <c r="H105" s="86"/>
    </row>
    <row r="106" spans="1:8" s="79" customFormat="1" ht="12">
      <c r="A106" s="86"/>
      <c r="B106" s="87"/>
      <c r="C106" s="86"/>
      <c r="D106" s="88"/>
      <c r="E106" s="94"/>
      <c r="F106" s="94"/>
      <c r="G106" s="93"/>
      <c r="H106" s="86"/>
    </row>
    <row r="107" spans="1:8" s="79" customFormat="1" ht="12">
      <c r="A107" s="86"/>
      <c r="B107" s="87"/>
      <c r="C107" s="86"/>
      <c r="D107" s="88"/>
      <c r="E107" s="94"/>
      <c r="F107" s="94"/>
      <c r="G107" s="93"/>
      <c r="H107" s="86"/>
    </row>
    <row r="108" spans="1:8" s="79" customFormat="1" ht="12">
      <c r="A108" s="86"/>
      <c r="B108" s="87"/>
      <c r="C108" s="86"/>
      <c r="D108" s="88"/>
      <c r="E108" s="94"/>
      <c r="F108" s="94"/>
      <c r="G108" s="93"/>
      <c r="H108" s="86"/>
    </row>
    <row r="109" spans="1:8" s="79" customFormat="1" ht="12">
      <c r="A109" s="86"/>
      <c r="B109" s="87"/>
      <c r="C109" s="86"/>
      <c r="D109" s="88"/>
      <c r="E109" s="94"/>
      <c r="F109" s="94"/>
      <c r="G109" s="93"/>
      <c r="H109" s="86"/>
    </row>
    <row r="110" spans="1:8" s="79" customFormat="1" ht="12">
      <c r="A110" s="86"/>
      <c r="B110" s="87"/>
      <c r="C110" s="86"/>
      <c r="D110" s="88"/>
      <c r="E110" s="94"/>
      <c r="F110" s="94"/>
      <c r="G110" s="93"/>
      <c r="H110" s="86"/>
    </row>
    <row r="111" spans="1:8" s="79" customFormat="1" ht="12">
      <c r="A111" s="86"/>
      <c r="B111" s="87"/>
      <c r="C111" s="86"/>
      <c r="D111" s="88"/>
      <c r="E111" s="94"/>
      <c r="F111" s="94"/>
      <c r="G111" s="93"/>
      <c r="H111" s="86"/>
    </row>
    <row r="112" spans="1:8" s="79" customFormat="1" ht="12">
      <c r="A112" s="86"/>
      <c r="B112" s="87"/>
      <c r="C112" s="86"/>
      <c r="D112" s="88"/>
      <c r="E112" s="94"/>
      <c r="F112" s="94"/>
      <c r="G112" s="93"/>
      <c r="H112" s="86"/>
    </row>
    <row r="113" spans="1:8" s="79" customFormat="1" ht="12">
      <c r="A113" s="86"/>
      <c r="B113" s="87"/>
      <c r="C113" s="86"/>
      <c r="D113" s="88"/>
      <c r="E113" s="94"/>
      <c r="F113" s="94"/>
      <c r="G113" s="93"/>
      <c r="H113" s="86"/>
    </row>
    <row r="114" spans="1:8" s="79" customFormat="1" ht="12">
      <c r="A114" s="86"/>
      <c r="B114" s="87"/>
      <c r="C114" s="86"/>
      <c r="D114" s="88"/>
      <c r="E114" s="94"/>
      <c r="F114" s="94"/>
      <c r="G114" s="93"/>
      <c r="H114" s="86"/>
    </row>
    <row r="115" spans="1:8" s="79" customFormat="1" ht="12">
      <c r="A115" s="86"/>
      <c r="B115" s="87"/>
      <c r="C115" s="86"/>
      <c r="D115" s="88"/>
      <c r="E115" s="94"/>
      <c r="F115" s="94"/>
      <c r="G115" s="93"/>
      <c r="H115" s="86"/>
    </row>
    <row r="116" spans="1:8" s="79" customFormat="1" ht="12">
      <c r="A116" s="86"/>
      <c r="B116" s="87"/>
      <c r="C116" s="86"/>
      <c r="D116" s="88"/>
      <c r="E116" s="94"/>
      <c r="F116" s="94"/>
      <c r="G116" s="93"/>
      <c r="H116" s="86"/>
    </row>
    <row r="117" spans="1:8" s="79" customFormat="1" ht="12">
      <c r="A117" s="86"/>
      <c r="B117" s="87"/>
      <c r="C117" s="86"/>
      <c r="D117" s="88"/>
      <c r="E117" s="94"/>
      <c r="F117" s="94"/>
      <c r="G117" s="93"/>
      <c r="H117" s="86"/>
    </row>
    <row r="118" spans="1:8" s="79" customFormat="1" ht="12">
      <c r="A118" s="86"/>
      <c r="B118" s="87"/>
      <c r="C118" s="86"/>
      <c r="D118" s="88"/>
      <c r="E118" s="94"/>
      <c r="F118" s="94"/>
      <c r="G118" s="93"/>
      <c r="H118" s="86"/>
    </row>
    <row r="119" spans="1:8" s="79" customFormat="1" ht="12">
      <c r="A119" s="86"/>
      <c r="B119" s="87"/>
      <c r="C119" s="86"/>
      <c r="D119" s="88"/>
      <c r="E119" s="94"/>
      <c r="F119" s="94"/>
      <c r="G119" s="93"/>
      <c r="H119" s="86"/>
    </row>
  </sheetData>
  <sheetProtection password="CAEC" sheet="1" objects="1" scenarios="1"/>
  <mergeCells count="1">
    <mergeCell ref="A3:F3"/>
  </mergeCells>
  <printOptions/>
  <pageMargins left="0.984251968503937" right="0.3937007874015748" top="0.984251968503937" bottom="0.7480314960629921" header="0" footer="0.3937007874015748"/>
  <pageSetup horizontalDpi="300" verticalDpi="300" orientation="portrait" paperSize="9" r:id="rId1"/>
  <headerFooter alignWithMargins="0">
    <oddHeader>&amp;L
&amp;9&amp;R&amp;"Projekt,Običajno"&amp;72p</oddHeader>
    <oddFooter>&amp;C&amp;6 &amp; List: 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A1:G1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35.125" style="3" customWidth="1"/>
    <col min="3" max="3" width="4.75390625" style="4" customWidth="1"/>
    <col min="4" max="4" width="5.375" style="5" customWidth="1"/>
    <col min="5" max="5" width="0.6171875" style="5" customWidth="1"/>
    <col min="6" max="6" width="15.25390625" style="6" customWidth="1"/>
    <col min="7" max="7" width="13.375" style="7" customWidth="1"/>
    <col min="8" max="16384" width="9.125" style="5" customWidth="1"/>
  </cols>
  <sheetData>
    <row r="1" spans="1:7" ht="18.75">
      <c r="A1" s="8"/>
      <c r="B1" s="9" t="s">
        <v>11</v>
      </c>
      <c r="C1" s="10"/>
      <c r="D1" s="11"/>
      <c r="E1" s="12"/>
      <c r="F1" s="13"/>
      <c r="G1" s="14"/>
    </row>
    <row r="2" spans="1:7" ht="18.75">
      <c r="A2" s="15"/>
      <c r="B2" s="9" t="s">
        <v>12</v>
      </c>
      <c r="C2" s="10"/>
      <c r="D2" s="11"/>
      <c r="E2" s="12"/>
      <c r="F2" s="13"/>
      <c r="G2" s="14"/>
    </row>
    <row r="3" spans="1:7" ht="18.75">
      <c r="A3" s="15"/>
      <c r="B3" s="16"/>
      <c r="C3" s="10"/>
      <c r="D3" s="11"/>
      <c r="E3" s="12"/>
      <c r="F3" s="13"/>
      <c r="G3" s="14"/>
    </row>
    <row r="4" spans="1:7" ht="12.75">
      <c r="A4" s="17"/>
      <c r="B4" s="18"/>
      <c r="C4" s="19"/>
      <c r="D4" s="20"/>
      <c r="E4" s="12"/>
      <c r="F4" s="21"/>
      <c r="G4" s="22"/>
    </row>
    <row r="5" spans="1:7" ht="45.75">
      <c r="A5" s="23" t="s">
        <v>13</v>
      </c>
      <c r="B5" s="24" t="s">
        <v>14</v>
      </c>
      <c r="C5" s="432" t="s">
        <v>15</v>
      </c>
      <c r="D5" s="432"/>
      <c r="E5" s="25"/>
      <c r="F5" s="26" t="s">
        <v>16</v>
      </c>
      <c r="G5" s="27" t="s">
        <v>17</v>
      </c>
    </row>
    <row r="6" spans="1:7" ht="15.75">
      <c r="A6" s="28">
        <v>1</v>
      </c>
      <c r="B6" s="29"/>
      <c r="C6" s="30"/>
      <c r="D6" s="31"/>
      <c r="E6" s="32"/>
      <c r="F6" s="33"/>
      <c r="G6" s="34"/>
    </row>
    <row r="7" spans="1:7" ht="45.75" customHeight="1">
      <c r="A7" s="35">
        <f>COUNT(A6+1)</f>
        <v>1</v>
      </c>
      <c r="B7" s="36" t="s">
        <v>18</v>
      </c>
      <c r="C7" s="37"/>
      <c r="D7" s="20"/>
      <c r="E7" s="32"/>
      <c r="F7" s="38"/>
      <c r="G7" s="22"/>
    </row>
    <row r="8" spans="1:7" ht="12.75">
      <c r="A8" s="17"/>
      <c r="B8" s="39" t="s">
        <v>19</v>
      </c>
      <c r="C8" s="40"/>
      <c r="D8" s="20" t="s">
        <v>8</v>
      </c>
      <c r="E8" s="41">
        <v>1.06463</v>
      </c>
      <c r="F8" s="42" t="e">
        <f>ROUND(#REF!*#REF!*E8,-1)</f>
        <v>#REF!</v>
      </c>
      <c r="G8" s="43" t="e">
        <f>C8*F8</f>
        <v>#REF!</v>
      </c>
    </row>
    <row r="9" spans="1:7" ht="12.75">
      <c r="A9" s="17"/>
      <c r="B9" s="39" t="s">
        <v>20</v>
      </c>
      <c r="C9" s="40"/>
      <c r="D9" s="20" t="s">
        <v>8</v>
      </c>
      <c r="E9" s="41">
        <v>7.23951</v>
      </c>
      <c r="F9" s="42" t="e">
        <f>ROUND(#REF!*#REF!*E9,-1)</f>
        <v>#REF!</v>
      </c>
      <c r="G9" s="43" t="e">
        <f>C9*F9</f>
        <v>#REF!</v>
      </c>
    </row>
    <row r="10" spans="1:7" ht="12.75">
      <c r="A10" s="17"/>
      <c r="B10" s="39"/>
      <c r="C10" s="40"/>
      <c r="D10" s="20"/>
      <c r="E10" s="41"/>
      <c r="F10" s="42"/>
      <c r="G10" s="43"/>
    </row>
    <row r="11" spans="1:7" ht="57" customHeight="1">
      <c r="A11" s="35">
        <f>COUNT(A7:A10)+1</f>
        <v>2</v>
      </c>
      <c r="B11" s="36" t="s">
        <v>21</v>
      </c>
      <c r="C11" s="37"/>
      <c r="D11" s="20"/>
      <c r="E11" s="41"/>
      <c r="F11" s="42"/>
      <c r="G11" s="22"/>
    </row>
    <row r="12" spans="1:7" ht="12.75">
      <c r="A12" s="17"/>
      <c r="B12" s="39" t="s">
        <v>22</v>
      </c>
      <c r="C12" s="37"/>
      <c r="D12" s="20" t="s">
        <v>8</v>
      </c>
      <c r="E12" s="41">
        <v>4.33756</v>
      </c>
      <c r="F12" s="42" t="e">
        <f>ROUND(#REF!*#REF!*E12,-1)</f>
        <v>#REF!</v>
      </c>
      <c r="G12" s="43" t="e">
        <f>C12*F12</f>
        <v>#REF!</v>
      </c>
    </row>
    <row r="13" spans="1:7" ht="12.75">
      <c r="A13" s="17"/>
      <c r="B13" s="39" t="s">
        <v>23</v>
      </c>
      <c r="C13" s="37"/>
      <c r="D13" s="20" t="s">
        <v>8</v>
      </c>
      <c r="E13" s="41">
        <v>5.85342</v>
      </c>
      <c r="F13" s="42" t="e">
        <f>ROUND(#REF!*#REF!*E13,-1)</f>
        <v>#REF!</v>
      </c>
      <c r="G13" s="43" t="e">
        <f>C13*F13</f>
        <v>#REF!</v>
      </c>
    </row>
    <row r="14" spans="1:7" ht="12.75">
      <c r="A14" s="17"/>
      <c r="B14" s="18"/>
      <c r="C14" s="37"/>
      <c r="D14" s="20"/>
      <c r="E14" s="41"/>
      <c r="F14" s="42"/>
      <c r="G14" s="22"/>
    </row>
    <row r="15" spans="1:6" ht="57" customHeight="1">
      <c r="A15" s="35">
        <f>COUNT(A7:A14)+1</f>
        <v>3</v>
      </c>
      <c r="B15" s="36" t="s">
        <v>24</v>
      </c>
      <c r="E15" s="41"/>
      <c r="F15" s="42"/>
    </row>
    <row r="16" spans="1:6" ht="63.75">
      <c r="A16" s="17"/>
      <c r="B16" s="44" t="s">
        <v>25</v>
      </c>
      <c r="E16" s="41"/>
      <c r="F16" s="42"/>
    </row>
    <row r="17" spans="1:6" ht="38.25">
      <c r="A17" s="17"/>
      <c r="B17" s="44" t="s">
        <v>26</v>
      </c>
      <c r="E17" s="41"/>
      <c r="F17" s="42"/>
    </row>
    <row r="18" spans="1:7" ht="12.75">
      <c r="A18" s="17"/>
      <c r="B18" s="45" t="s">
        <v>27</v>
      </c>
      <c r="D18" s="5" t="s">
        <v>10</v>
      </c>
      <c r="E18" s="41">
        <v>245.12195</v>
      </c>
      <c r="F18" s="42" t="e">
        <f>ROUND(#REF!*#REF!*E18,-1)</f>
        <v>#REF!</v>
      </c>
      <c r="G18" s="46" t="e">
        <f>C18*F18</f>
        <v>#REF!</v>
      </c>
    </row>
    <row r="19" spans="1:7" ht="12.75">
      <c r="A19" s="17"/>
      <c r="B19" s="45" t="s">
        <v>28</v>
      </c>
      <c r="D19" s="5" t="s">
        <v>10</v>
      </c>
      <c r="E19" s="41">
        <v>292.68293</v>
      </c>
      <c r="F19" s="42" t="e">
        <f>ROUND(#REF!*#REF!*E19,-1)</f>
        <v>#REF!</v>
      </c>
      <c r="G19" s="46" t="e">
        <f>C19*F19</f>
        <v>#REF!</v>
      </c>
    </row>
    <row r="20" spans="1:7" ht="12.75">
      <c r="A20" s="17"/>
      <c r="B20" s="45" t="s">
        <v>29</v>
      </c>
      <c r="D20" s="5" t="s">
        <v>10</v>
      </c>
      <c r="E20" s="41">
        <v>392.68293</v>
      </c>
      <c r="F20" s="42" t="e">
        <f>ROUND(#REF!*#REF!*E20,-1)</f>
        <v>#REF!</v>
      </c>
      <c r="G20" s="46" t="e">
        <f>C20*F20</f>
        <v>#REF!</v>
      </c>
    </row>
    <row r="21" spans="1:7" ht="12.75">
      <c r="A21" s="17"/>
      <c r="B21" s="45" t="s">
        <v>30</v>
      </c>
      <c r="D21" s="5" t="s">
        <v>10</v>
      </c>
      <c r="E21" s="41">
        <v>507.31707</v>
      </c>
      <c r="F21" s="42" t="e">
        <f>ROUND(#REF!*#REF!*E21,-1)</f>
        <v>#REF!</v>
      </c>
      <c r="G21" s="46" t="e">
        <f>C21*F21</f>
        <v>#REF!</v>
      </c>
    </row>
    <row r="22" spans="1:7" ht="12.75">
      <c r="A22" s="17"/>
      <c r="B22" s="18"/>
      <c r="C22" s="37"/>
      <c r="D22" s="20"/>
      <c r="E22" s="41"/>
      <c r="F22" s="42"/>
      <c r="G22" s="22"/>
    </row>
    <row r="23" spans="1:6" ht="68.25" customHeight="1">
      <c r="A23" s="35">
        <f>COUNT(A7:A22)+1</f>
        <v>4</v>
      </c>
      <c r="B23" s="36" t="s">
        <v>31</v>
      </c>
      <c r="E23" s="47"/>
      <c r="F23" s="42"/>
    </row>
    <row r="24" spans="1:6" ht="63.75">
      <c r="A24" s="17"/>
      <c r="B24" s="44" t="s">
        <v>32</v>
      </c>
      <c r="E24" s="47"/>
      <c r="F24" s="42"/>
    </row>
    <row r="25" spans="1:7" ht="12.75">
      <c r="A25" s="17"/>
      <c r="B25" s="45" t="s">
        <v>33</v>
      </c>
      <c r="D25" s="5" t="s">
        <v>10</v>
      </c>
      <c r="E25" s="47">
        <v>206</v>
      </c>
      <c r="F25" s="42" t="e">
        <f>ROUND(#REF!*#REF!*E25,-1)</f>
        <v>#REF!</v>
      </c>
      <c r="G25" s="46" t="e">
        <f>C25*F25</f>
        <v>#REF!</v>
      </c>
    </row>
    <row r="26" spans="1:6" ht="12.75">
      <c r="A26" s="17"/>
      <c r="E26" s="47"/>
      <c r="F26" s="42"/>
    </row>
    <row r="27" spans="1:7" ht="23.25" customHeight="1">
      <c r="A27" s="35">
        <f>COUNT(A7:A26)+1</f>
        <v>5</v>
      </c>
      <c r="B27" s="48" t="s">
        <v>34</v>
      </c>
      <c r="C27" s="37"/>
      <c r="D27" s="20"/>
      <c r="E27" s="41"/>
      <c r="F27" s="42"/>
      <c r="G27" s="22"/>
    </row>
    <row r="28" spans="1:7" ht="12.75">
      <c r="A28" s="17"/>
      <c r="B28" s="39" t="s">
        <v>35</v>
      </c>
      <c r="C28" s="40"/>
      <c r="D28" s="20" t="s">
        <v>10</v>
      </c>
      <c r="E28" s="41">
        <v>7.00573</v>
      </c>
      <c r="F28" s="42" t="e">
        <f>ROUND(#REF!*#REF!*E28,-1)</f>
        <v>#REF!</v>
      </c>
      <c r="G28" s="43" t="e">
        <f>C28*F28</f>
        <v>#REF!</v>
      </c>
    </row>
    <row r="29" spans="1:7" ht="12.75">
      <c r="A29" s="17"/>
      <c r="B29" s="39" t="s">
        <v>36</v>
      </c>
      <c r="C29" s="40"/>
      <c r="D29" s="20" t="s">
        <v>10</v>
      </c>
      <c r="E29" s="41">
        <v>27.87736</v>
      </c>
      <c r="F29" s="42" t="e">
        <f>ROUND(#REF!*#REF!*E29,-1)</f>
        <v>#REF!</v>
      </c>
      <c r="G29" s="43" t="e">
        <f>C29*F29</f>
        <v>#REF!</v>
      </c>
    </row>
    <row r="30" spans="1:7" ht="12.75">
      <c r="A30" s="17"/>
      <c r="B30" s="18"/>
      <c r="C30" s="37"/>
      <c r="D30" s="20"/>
      <c r="E30" s="41"/>
      <c r="F30" s="42"/>
      <c r="G30" s="22"/>
    </row>
    <row r="31" spans="1:7" ht="23.25" customHeight="1">
      <c r="A31" s="35">
        <f>COUNT(A7:A30)+1</f>
        <v>6</v>
      </c>
      <c r="B31" s="48" t="s">
        <v>37</v>
      </c>
      <c r="C31" s="37"/>
      <c r="D31" s="20"/>
      <c r="E31" s="41"/>
      <c r="F31" s="42"/>
      <c r="G31" s="22"/>
    </row>
    <row r="32" spans="1:7" ht="12.75">
      <c r="A32" s="17"/>
      <c r="B32" s="39" t="s">
        <v>35</v>
      </c>
      <c r="C32" s="40"/>
      <c r="D32" s="20" t="s">
        <v>10</v>
      </c>
      <c r="E32" s="41">
        <v>6.15659</v>
      </c>
      <c r="F32" s="42" t="e">
        <f>ROUND(#REF!*#REF!*E32,-1)</f>
        <v>#REF!</v>
      </c>
      <c r="G32" s="43" t="e">
        <f>C32*F32</f>
        <v>#REF!</v>
      </c>
    </row>
    <row r="33" spans="1:7" ht="12.75">
      <c r="A33" s="17"/>
      <c r="B33" s="39" t="s">
        <v>36</v>
      </c>
      <c r="C33" s="40"/>
      <c r="D33" s="20" t="s">
        <v>10</v>
      </c>
      <c r="E33" s="41">
        <v>24.13183</v>
      </c>
      <c r="F33" s="42" t="e">
        <f>ROUND(#REF!*#REF!*E33,-1)</f>
        <v>#REF!</v>
      </c>
      <c r="G33" s="43" t="e">
        <f>C33*F33</f>
        <v>#REF!</v>
      </c>
    </row>
    <row r="34" spans="1:7" ht="12.75">
      <c r="A34" s="17"/>
      <c r="B34" s="18" t="s">
        <v>38</v>
      </c>
      <c r="C34" s="37"/>
      <c r="D34" s="20"/>
      <c r="E34" s="41"/>
      <c r="F34" s="42"/>
      <c r="G34" s="22"/>
    </row>
    <row r="35" spans="1:7" ht="23.25" customHeight="1">
      <c r="A35" s="35">
        <f>COUNT(A7:A34)+1</f>
        <v>7</v>
      </c>
      <c r="B35" s="36" t="s">
        <v>39</v>
      </c>
      <c r="C35" s="37"/>
      <c r="D35" s="20"/>
      <c r="E35" s="41"/>
      <c r="F35" s="42"/>
      <c r="G35" s="22"/>
    </row>
    <row r="36" spans="1:7" ht="12.75">
      <c r="A36" s="17"/>
      <c r="B36" s="39" t="s">
        <v>40</v>
      </c>
      <c r="C36" s="40"/>
      <c r="D36" s="20" t="s">
        <v>10</v>
      </c>
      <c r="E36" s="41">
        <v>17.05799</v>
      </c>
      <c r="F36" s="42" t="e">
        <f>ROUND(#REF!*#REF!*E36,-1)</f>
        <v>#REF!</v>
      </c>
      <c r="G36" s="43" t="e">
        <f>C36*F36</f>
        <v>#REF!</v>
      </c>
    </row>
    <row r="37" spans="1:7" ht="12.75">
      <c r="A37" s="17"/>
      <c r="B37" s="39" t="s">
        <v>41</v>
      </c>
      <c r="C37" s="40"/>
      <c r="D37" s="20" t="s">
        <v>10</v>
      </c>
      <c r="E37" s="41">
        <v>30.71346</v>
      </c>
      <c r="F37" s="42" t="e">
        <f>ROUND(#REF!*#REF!*E37,-1)</f>
        <v>#REF!</v>
      </c>
      <c r="G37" s="43" t="e">
        <f>C37*F37</f>
        <v>#REF!</v>
      </c>
    </row>
    <row r="38" spans="1:7" ht="12.75">
      <c r="A38" s="17"/>
      <c r="B38" s="18" t="s">
        <v>38</v>
      </c>
      <c r="C38" s="37"/>
      <c r="D38" s="20"/>
      <c r="E38" s="41"/>
      <c r="F38" s="42"/>
      <c r="G38" s="22"/>
    </row>
    <row r="39" spans="1:7" ht="23.25" customHeight="1">
      <c r="A39" s="35">
        <f>COUNT(A7:A38)+1</f>
        <v>8</v>
      </c>
      <c r="B39" s="36" t="s">
        <v>42</v>
      </c>
      <c r="C39" s="37"/>
      <c r="D39" s="20"/>
      <c r="E39" s="41"/>
      <c r="F39" s="42"/>
      <c r="G39" s="22"/>
    </row>
    <row r="40" spans="1:7" ht="12.75">
      <c r="A40" s="17"/>
      <c r="B40" s="39" t="s">
        <v>43</v>
      </c>
      <c r="C40" s="40"/>
      <c r="D40" s="20" t="s">
        <v>10</v>
      </c>
      <c r="E40" s="41">
        <v>5.72793</v>
      </c>
      <c r="F40" s="42" t="e">
        <f>ROUND(#REF!*#REF!*E40,-1)</f>
        <v>#REF!</v>
      </c>
      <c r="G40" s="43" t="e">
        <f>C40*F40</f>
        <v>#REF!</v>
      </c>
    </row>
    <row r="41" spans="1:7" ht="12.75">
      <c r="A41" s="17"/>
      <c r="B41" s="39" t="s">
        <v>44</v>
      </c>
      <c r="C41" s="40"/>
      <c r="D41" s="20" t="s">
        <v>10</v>
      </c>
      <c r="E41" s="41">
        <v>18.4172</v>
      </c>
      <c r="F41" s="42" t="e">
        <f>ROUND(#REF!*#REF!*E41,-1)</f>
        <v>#REF!</v>
      </c>
      <c r="G41" s="43" t="e">
        <f>C41*F41</f>
        <v>#REF!</v>
      </c>
    </row>
    <row r="42" spans="1:7" ht="12.75">
      <c r="A42" s="17"/>
      <c r="B42" s="18" t="s">
        <v>38</v>
      </c>
      <c r="C42" s="37"/>
      <c r="D42" s="20"/>
      <c r="E42" s="41"/>
      <c r="F42" s="42"/>
      <c r="G42" s="22"/>
    </row>
    <row r="43" spans="1:7" ht="23.25" customHeight="1">
      <c r="A43" s="35">
        <f>COUNT(A7:A42)+1</f>
        <v>9</v>
      </c>
      <c r="B43" s="36" t="s">
        <v>45</v>
      </c>
      <c r="C43" s="37"/>
      <c r="D43" s="20"/>
      <c r="E43" s="41"/>
      <c r="F43" s="42"/>
      <c r="G43" s="22"/>
    </row>
    <row r="44" spans="1:7" ht="12.75">
      <c r="A44" s="17"/>
      <c r="B44" s="39" t="s">
        <v>46</v>
      </c>
      <c r="C44" s="37"/>
      <c r="D44" s="20" t="s">
        <v>10</v>
      </c>
      <c r="E44" s="41">
        <v>10.40244</v>
      </c>
      <c r="F44" s="42" t="e">
        <f>ROUND(#REF!*#REF!*E44,-1)</f>
        <v>#REF!</v>
      </c>
      <c r="G44" s="43" t="e">
        <f>C44*F44</f>
        <v>#REF!</v>
      </c>
    </row>
    <row r="45" spans="1:7" ht="12.75">
      <c r="A45" s="17"/>
      <c r="B45" s="18" t="s">
        <v>38</v>
      </c>
      <c r="C45" s="37"/>
      <c r="D45" s="20"/>
      <c r="E45" s="41"/>
      <c r="F45" s="42"/>
      <c r="G45" s="22"/>
    </row>
    <row r="46" spans="1:7" ht="23.25" customHeight="1">
      <c r="A46" s="35">
        <f>COUNT(A7:A45)+1</f>
        <v>10</v>
      </c>
      <c r="B46" s="36" t="s">
        <v>47</v>
      </c>
      <c r="C46" s="37"/>
      <c r="D46" s="20"/>
      <c r="E46" s="41"/>
      <c r="F46" s="42"/>
      <c r="G46" s="22"/>
    </row>
    <row r="47" spans="1:7" ht="12.75">
      <c r="A47" s="17"/>
      <c r="B47" s="39" t="s">
        <v>48</v>
      </c>
      <c r="C47" s="40"/>
      <c r="D47" s="20" t="s">
        <v>10</v>
      </c>
      <c r="E47" s="41">
        <v>21.91951</v>
      </c>
      <c r="F47" s="42" t="e">
        <f>ROUND(#REF!*#REF!*E47,-1)</f>
        <v>#REF!</v>
      </c>
      <c r="G47" s="43" t="e">
        <f>C47*F47</f>
        <v>#REF!</v>
      </c>
    </row>
    <row r="48" spans="1:7" ht="12.75">
      <c r="A48" s="17"/>
      <c r="B48" s="39" t="s">
        <v>49</v>
      </c>
      <c r="C48" s="40"/>
      <c r="D48" s="20" t="s">
        <v>10</v>
      </c>
      <c r="E48" s="41">
        <v>34.28293</v>
      </c>
      <c r="F48" s="42" t="e">
        <f>ROUND(#REF!*#REF!*E48,-1)</f>
        <v>#REF!</v>
      </c>
      <c r="G48" s="43" t="e">
        <f>C48*F48</f>
        <v>#REF!</v>
      </c>
    </row>
    <row r="49" spans="1:7" ht="12.75">
      <c r="A49" s="17"/>
      <c r="B49" s="18" t="s">
        <v>38</v>
      </c>
      <c r="C49" s="37"/>
      <c r="D49" s="20"/>
      <c r="E49" s="41"/>
      <c r="F49" s="42"/>
      <c r="G49" s="22"/>
    </row>
    <row r="50" spans="1:7" ht="45.75" customHeight="1">
      <c r="A50" s="35">
        <f>COUNT($A$7:A49)+1</f>
        <v>11</v>
      </c>
      <c r="B50" s="36" t="s">
        <v>50</v>
      </c>
      <c r="C50" s="40"/>
      <c r="D50" s="20"/>
      <c r="E50" s="49"/>
      <c r="F50" s="50"/>
      <c r="G50" s="43"/>
    </row>
    <row r="51" spans="1:7" ht="12.75">
      <c r="A51" s="17"/>
      <c r="B51" s="39" t="s">
        <v>51</v>
      </c>
      <c r="C51" s="40"/>
      <c r="D51" s="20" t="s">
        <v>10</v>
      </c>
      <c r="E51" s="49">
        <v>45.73170732</v>
      </c>
      <c r="F51" s="42" t="e">
        <f>ROUND(#REF!*#REF!*E51,-1)</f>
        <v>#REF!</v>
      </c>
      <c r="G51" s="43" t="e">
        <f>C51*F51</f>
        <v>#REF!</v>
      </c>
    </row>
    <row r="52" spans="1:7" ht="12.75">
      <c r="A52" s="17"/>
      <c r="B52" s="18"/>
      <c r="C52" s="40"/>
      <c r="D52" s="20"/>
      <c r="E52" s="49"/>
      <c r="F52" s="50"/>
      <c r="G52" s="43"/>
    </row>
    <row r="53" spans="1:7" ht="34.5" customHeight="1">
      <c r="A53" s="35">
        <f>COUNT($A$7:A52)+1</f>
        <v>12</v>
      </c>
      <c r="B53" s="36" t="s">
        <v>52</v>
      </c>
      <c r="C53" s="37"/>
      <c r="D53" s="20"/>
      <c r="E53" s="41"/>
      <c r="F53" s="42"/>
      <c r="G53" s="22"/>
    </row>
    <row r="54" spans="1:7" ht="12.75">
      <c r="A54" s="17"/>
      <c r="B54" s="39" t="s">
        <v>43</v>
      </c>
      <c r="C54" s="40"/>
      <c r="D54" s="20" t="s">
        <v>10</v>
      </c>
      <c r="E54" s="41">
        <v>8.54427</v>
      </c>
      <c r="F54" s="42" t="e">
        <f>ROUND(#REF!*#REF!*E54,-1)</f>
        <v>#REF!</v>
      </c>
      <c r="G54" s="43" t="e">
        <f>C54*F54</f>
        <v>#REF!</v>
      </c>
    </row>
    <row r="55" spans="1:7" ht="12.75">
      <c r="A55" s="17"/>
      <c r="B55" s="39" t="s">
        <v>44</v>
      </c>
      <c r="C55" s="40"/>
      <c r="D55" s="20" t="s">
        <v>10</v>
      </c>
      <c r="E55" s="41">
        <v>19.24041</v>
      </c>
      <c r="F55" s="42" t="e">
        <f>ROUND(#REF!*#REF!*E55,-1)</f>
        <v>#REF!</v>
      </c>
      <c r="G55" s="43" t="e">
        <f>C55*F55</f>
        <v>#REF!</v>
      </c>
    </row>
    <row r="56" spans="1:7" ht="12.75">
      <c r="A56" s="17"/>
      <c r="B56" s="18" t="s">
        <v>38</v>
      </c>
      <c r="C56" s="37"/>
      <c r="D56" s="20"/>
      <c r="E56" s="41"/>
      <c r="F56" s="42"/>
      <c r="G56" s="22"/>
    </row>
    <row r="57" spans="1:7" ht="34.5" customHeight="1">
      <c r="A57" s="35">
        <f>COUNT($A$7:A56)+1</f>
        <v>13</v>
      </c>
      <c r="B57" s="36" t="s">
        <v>53</v>
      </c>
      <c r="C57" s="37"/>
      <c r="D57" s="20"/>
      <c r="E57" s="41"/>
      <c r="F57" s="42"/>
      <c r="G57" s="22"/>
    </row>
    <row r="58" spans="1:7" ht="12.75">
      <c r="A58" s="17"/>
      <c r="B58" s="39" t="s">
        <v>54</v>
      </c>
      <c r="C58" s="40"/>
      <c r="D58" s="20" t="s">
        <v>10</v>
      </c>
      <c r="E58" s="41">
        <v>65.60976</v>
      </c>
      <c r="F58" s="42" t="e">
        <f>ROUND(#REF!*#REF!*E58,-1)</f>
        <v>#REF!</v>
      </c>
      <c r="G58" s="43" t="e">
        <f>C58*F58</f>
        <v>#REF!</v>
      </c>
    </row>
    <row r="59" spans="1:7" ht="12.75">
      <c r="A59" s="17"/>
      <c r="B59" s="39" t="s">
        <v>55</v>
      </c>
      <c r="C59" s="40"/>
      <c r="D59" s="20" t="s">
        <v>10</v>
      </c>
      <c r="E59" s="41"/>
      <c r="F59" s="42" t="e">
        <f>ROUND(#REF!*#REF!*E59,-1)</f>
        <v>#REF!</v>
      </c>
      <c r="G59" s="43" t="e">
        <f>C59*F59</f>
        <v>#REF!</v>
      </c>
    </row>
    <row r="60" spans="1:7" ht="12.75">
      <c r="A60" s="17"/>
      <c r="B60" s="39" t="s">
        <v>56</v>
      </c>
      <c r="C60" s="40"/>
      <c r="D60" s="20" t="s">
        <v>10</v>
      </c>
      <c r="E60" s="41">
        <v>43.2561</v>
      </c>
      <c r="F60" s="42" t="e">
        <f>ROUND(#REF!*#REF!*E60,-1)</f>
        <v>#REF!</v>
      </c>
      <c r="G60" s="43" t="e">
        <f>C60*F60</f>
        <v>#REF!</v>
      </c>
    </row>
    <row r="61" spans="1:7" ht="12.75">
      <c r="A61" s="17"/>
      <c r="B61" s="18" t="s">
        <v>38</v>
      </c>
      <c r="C61" s="37"/>
      <c r="D61" s="20"/>
      <c r="E61" s="41"/>
      <c r="F61" s="42"/>
      <c r="G61" s="22"/>
    </row>
    <row r="62" spans="1:7" ht="34.5" customHeight="1">
      <c r="A62" s="35">
        <f>COUNT($A$7:A61)+1</f>
        <v>14</v>
      </c>
      <c r="B62" s="36" t="s">
        <v>57</v>
      </c>
      <c r="C62" s="37"/>
      <c r="D62" s="20"/>
      <c r="E62" s="41"/>
      <c r="F62" s="42"/>
      <c r="G62" s="22"/>
    </row>
    <row r="63" spans="1:7" ht="12.75">
      <c r="A63" s="17"/>
      <c r="B63" s="39" t="s">
        <v>46</v>
      </c>
      <c r="C63" s="40"/>
      <c r="D63" s="20" t="s">
        <v>10</v>
      </c>
      <c r="E63" s="41">
        <v>51.43268</v>
      </c>
      <c r="F63" s="42" t="e">
        <f>ROUND(#REF!*#REF!*E63,-1)</f>
        <v>#REF!</v>
      </c>
      <c r="G63" s="43" t="e">
        <f aca="true" t="shared" si="0" ref="G63:G69">C63*F63</f>
        <v>#REF!</v>
      </c>
    </row>
    <row r="64" spans="1:7" ht="12.75">
      <c r="A64" s="17"/>
      <c r="B64" s="39" t="s">
        <v>58</v>
      </c>
      <c r="C64" s="40"/>
      <c r="D64" s="20" t="s">
        <v>10</v>
      </c>
      <c r="E64" s="41">
        <v>67.31634</v>
      </c>
      <c r="F64" s="42" t="e">
        <f>ROUND(#REF!*#REF!*E64,-1)</f>
        <v>#REF!</v>
      </c>
      <c r="G64" s="43" t="e">
        <f t="shared" si="0"/>
        <v>#REF!</v>
      </c>
    </row>
    <row r="65" spans="1:7" ht="12.75">
      <c r="A65" s="17"/>
      <c r="B65" s="39" t="s">
        <v>59</v>
      </c>
      <c r="C65" s="40"/>
      <c r="D65" s="20" t="s">
        <v>10</v>
      </c>
      <c r="E65" s="41">
        <v>114.29512</v>
      </c>
      <c r="F65" s="42" t="e">
        <f>ROUND(#REF!*#REF!*E65,-1)</f>
        <v>#REF!</v>
      </c>
      <c r="G65" s="43" t="e">
        <f t="shared" si="0"/>
        <v>#REF!</v>
      </c>
    </row>
    <row r="66" spans="1:7" ht="12.75">
      <c r="A66" s="17"/>
      <c r="B66" s="39" t="s">
        <v>60</v>
      </c>
      <c r="C66" s="40"/>
      <c r="D66" s="20" t="s">
        <v>10</v>
      </c>
      <c r="E66" s="41">
        <v>179.10976</v>
      </c>
      <c r="F66" s="42" t="e">
        <f>ROUND(#REF!*#REF!*E66,-1)</f>
        <v>#REF!</v>
      </c>
      <c r="G66" s="43" t="e">
        <f t="shared" si="0"/>
        <v>#REF!</v>
      </c>
    </row>
    <row r="67" spans="1:7" ht="12.75">
      <c r="A67" s="17"/>
      <c r="B67" s="39" t="s">
        <v>54</v>
      </c>
      <c r="C67" s="40"/>
      <c r="D67" s="20" t="s">
        <v>10</v>
      </c>
      <c r="E67" s="41">
        <v>108.33317</v>
      </c>
      <c r="F67" s="42" t="e">
        <f>ROUND(#REF!*#REF!*E67,-1)</f>
        <v>#REF!</v>
      </c>
      <c r="G67" s="43" t="e">
        <f t="shared" si="0"/>
        <v>#REF!</v>
      </c>
    </row>
    <row r="68" spans="1:7" ht="12.75">
      <c r="A68" s="17"/>
      <c r="B68" s="39" t="s">
        <v>55</v>
      </c>
      <c r="C68" s="40"/>
      <c r="D68" s="20" t="s">
        <v>10</v>
      </c>
      <c r="E68" s="41">
        <v>140.23646</v>
      </c>
      <c r="F68" s="42" t="e">
        <f>ROUND(#REF!*#REF!*E68,-1)</f>
        <v>#REF!</v>
      </c>
      <c r="G68" s="43" t="e">
        <f t="shared" si="0"/>
        <v>#REF!</v>
      </c>
    </row>
    <row r="69" spans="1:7" ht="12.75">
      <c r="A69" s="17"/>
      <c r="B69" s="39" t="s">
        <v>56</v>
      </c>
      <c r="C69" s="40"/>
      <c r="D69" s="20" t="s">
        <v>10</v>
      </c>
      <c r="E69" s="41">
        <v>169.68293</v>
      </c>
      <c r="F69" s="42" t="e">
        <f>ROUND(#REF!*#REF!*E69,-1)</f>
        <v>#REF!</v>
      </c>
      <c r="G69" s="43" t="e">
        <f t="shared" si="0"/>
        <v>#REF!</v>
      </c>
    </row>
    <row r="70" spans="1:7" ht="12.75">
      <c r="A70" s="17"/>
      <c r="B70" s="18" t="s">
        <v>38</v>
      </c>
      <c r="C70" s="37"/>
      <c r="D70" s="20"/>
      <c r="E70" s="41"/>
      <c r="F70" s="42"/>
      <c r="G70" s="22"/>
    </row>
    <row r="71" spans="1:7" ht="45.75" customHeight="1">
      <c r="A71" s="35">
        <f>COUNT($A$7:A70)+1</f>
        <v>15</v>
      </c>
      <c r="B71" s="36" t="s">
        <v>61</v>
      </c>
      <c r="C71" s="51"/>
      <c r="D71" s="52"/>
      <c r="E71" s="41"/>
      <c r="F71" s="42"/>
      <c r="G71" s="53"/>
    </row>
    <row r="72" spans="1:7" ht="12.75">
      <c r="A72" s="17"/>
      <c r="B72" s="39" t="s">
        <v>62</v>
      </c>
      <c r="C72" s="40"/>
      <c r="D72" s="20" t="s">
        <v>10</v>
      </c>
      <c r="E72" s="41">
        <v>59.4</v>
      </c>
      <c r="F72" s="42" t="e">
        <f>ROUND(#REF!*#REF!*E72,-1)</f>
        <v>#REF!</v>
      </c>
      <c r="G72" s="43" t="e">
        <f>C72*F72</f>
        <v>#REF!</v>
      </c>
    </row>
    <row r="73" spans="1:7" ht="12.75">
      <c r="A73" s="17"/>
      <c r="B73" s="39" t="s">
        <v>63</v>
      </c>
      <c r="C73" s="40"/>
      <c r="D73" s="20" t="s">
        <v>10</v>
      </c>
      <c r="E73" s="41">
        <v>77.7</v>
      </c>
      <c r="F73" s="42" t="e">
        <f>ROUND(#REF!*#REF!*E73,-1)</f>
        <v>#REF!</v>
      </c>
      <c r="G73" s="43" t="e">
        <f>C73*F73</f>
        <v>#REF!</v>
      </c>
    </row>
    <row r="74" spans="1:7" ht="12.75">
      <c r="A74" s="17"/>
      <c r="B74" s="39" t="s">
        <v>64</v>
      </c>
      <c r="C74" s="40"/>
      <c r="D74" s="20" t="s">
        <v>10</v>
      </c>
      <c r="E74" s="41">
        <v>125</v>
      </c>
      <c r="F74" s="42" t="e">
        <f>ROUND(#REF!*#REF!*E74,-1)</f>
        <v>#REF!</v>
      </c>
      <c r="G74" s="43" t="e">
        <f>C74*F74</f>
        <v>#REF!</v>
      </c>
    </row>
    <row r="75" spans="3:7" ht="12.75">
      <c r="C75" s="54"/>
      <c r="E75" s="41"/>
      <c r="F75" s="42"/>
      <c r="G75" s="46"/>
    </row>
    <row r="76" spans="1:7" ht="34.5" customHeight="1">
      <c r="A76" s="35">
        <f>COUNT($A$7:A75)+1</f>
        <v>16</v>
      </c>
      <c r="B76" s="36" t="s">
        <v>65</v>
      </c>
      <c r="C76" s="51"/>
      <c r="D76" s="52"/>
      <c r="E76" s="41"/>
      <c r="F76" s="42"/>
      <c r="G76" s="53"/>
    </row>
    <row r="77" spans="1:7" ht="12.75">
      <c r="A77" s="17"/>
      <c r="B77" s="39" t="s">
        <v>62</v>
      </c>
      <c r="C77" s="40"/>
      <c r="D77" s="20" t="s">
        <v>10</v>
      </c>
      <c r="E77" s="41">
        <v>59.4</v>
      </c>
      <c r="F77" s="42" t="e">
        <f>ROUND(#REF!*#REF!*E77,-1)</f>
        <v>#REF!</v>
      </c>
      <c r="G77" s="43" t="e">
        <f>C77*F77</f>
        <v>#REF!</v>
      </c>
    </row>
    <row r="78" spans="1:7" ht="12.75">
      <c r="A78" s="17"/>
      <c r="B78" s="39" t="s">
        <v>63</v>
      </c>
      <c r="C78" s="40"/>
      <c r="D78" s="20" t="s">
        <v>10</v>
      </c>
      <c r="E78" s="41">
        <v>77.7</v>
      </c>
      <c r="F78" s="42" t="e">
        <f>ROUND(#REF!*#REF!*E78,-1)</f>
        <v>#REF!</v>
      </c>
      <c r="G78" s="43" t="e">
        <f>C78*F78</f>
        <v>#REF!</v>
      </c>
    </row>
    <row r="79" spans="1:7" ht="12.75">
      <c r="A79" s="17"/>
      <c r="B79" s="39" t="s">
        <v>64</v>
      </c>
      <c r="C79" s="40"/>
      <c r="D79" s="20" t="s">
        <v>10</v>
      </c>
      <c r="E79" s="41">
        <v>125</v>
      </c>
      <c r="F79" s="42" t="e">
        <f>ROUND(#REF!*#REF!*E79,-1)</f>
        <v>#REF!</v>
      </c>
      <c r="G79" s="43" t="e">
        <f>C79*F79</f>
        <v>#REF!</v>
      </c>
    </row>
    <row r="80" spans="2:7" ht="12.75">
      <c r="B80" s="18"/>
      <c r="C80" s="37"/>
      <c r="D80" s="20"/>
      <c r="E80" s="41"/>
      <c r="F80" s="42"/>
      <c r="G80" s="22"/>
    </row>
    <row r="81" spans="1:7" ht="57" customHeight="1">
      <c r="A81" s="35">
        <f>COUNT($A$7:A80)+1</f>
        <v>17</v>
      </c>
      <c r="B81" s="36" t="s">
        <v>66</v>
      </c>
      <c r="C81" s="55"/>
      <c r="D81" s="56"/>
      <c r="E81" s="41"/>
      <c r="F81" s="42"/>
      <c r="G81" s="57"/>
    </row>
    <row r="82" spans="1:7" ht="12.75">
      <c r="A82" s="17"/>
      <c r="B82" s="45" t="s">
        <v>67</v>
      </c>
      <c r="C82" s="54"/>
      <c r="D82" s="5" t="s">
        <v>10</v>
      </c>
      <c r="E82" s="41">
        <v>409.96138</v>
      </c>
      <c r="F82" s="42" t="e">
        <f>ROUND(#REF!*#REF!*E82,-1)</f>
        <v>#REF!</v>
      </c>
      <c r="G82" s="46" t="e">
        <f>C82*F82</f>
        <v>#REF!</v>
      </c>
    </row>
    <row r="83" spans="1:7" ht="12.75">
      <c r="A83" s="17"/>
      <c r="B83" s="18"/>
      <c r="C83" s="37"/>
      <c r="D83" s="20"/>
      <c r="E83" s="41"/>
      <c r="F83" s="42"/>
      <c r="G83" s="22"/>
    </row>
    <row r="84" spans="1:7" ht="68.25" customHeight="1">
      <c r="A84" s="35">
        <f>COUNT($A$7:A83)+1</f>
        <v>18</v>
      </c>
      <c r="B84" s="36" t="s">
        <v>68</v>
      </c>
      <c r="C84" s="37"/>
      <c r="D84" s="20"/>
      <c r="E84" s="41"/>
      <c r="F84" s="42"/>
      <c r="G84" s="22"/>
    </row>
    <row r="85" spans="1:7" ht="12.75">
      <c r="A85" s="17"/>
      <c r="B85" s="39" t="s">
        <v>69</v>
      </c>
      <c r="C85" s="37"/>
      <c r="D85" s="20" t="s">
        <v>10</v>
      </c>
      <c r="E85" s="41">
        <v>54.87805</v>
      </c>
      <c r="F85" s="42" t="e">
        <f>ROUND(#REF!*#REF!*E85,-1)</f>
        <v>#REF!</v>
      </c>
      <c r="G85" s="43" t="e">
        <f>C85*F85</f>
        <v>#REF!</v>
      </c>
    </row>
    <row r="86" spans="1:7" ht="12.75">
      <c r="A86" s="17"/>
      <c r="B86" s="39" t="s">
        <v>70</v>
      </c>
      <c r="C86" s="37"/>
      <c r="D86" s="20" t="s">
        <v>10</v>
      </c>
      <c r="E86" s="41">
        <v>67.07317</v>
      </c>
      <c r="F86" s="42" t="e">
        <f>ROUND(#REF!*#REF!*E86,-1)</f>
        <v>#REF!</v>
      </c>
      <c r="G86" s="43" t="e">
        <f>C86*F86</f>
        <v>#REF!</v>
      </c>
    </row>
    <row r="87" spans="1:7" ht="12.75">
      <c r="A87" s="17"/>
      <c r="B87" s="18"/>
      <c r="C87" s="37"/>
      <c r="D87" s="20"/>
      <c r="E87" s="41"/>
      <c r="F87" s="42"/>
      <c r="G87" s="22"/>
    </row>
    <row r="88" spans="1:7" ht="68.25" customHeight="1">
      <c r="A88" s="35">
        <f>COUNT($A$7:A87)+1</f>
        <v>19</v>
      </c>
      <c r="B88" s="36" t="s">
        <v>71</v>
      </c>
      <c r="C88" s="37"/>
      <c r="D88" s="20"/>
      <c r="E88" s="41"/>
      <c r="F88" s="42"/>
      <c r="G88" s="22"/>
    </row>
    <row r="89" spans="1:7" ht="12.75">
      <c r="A89" s="17"/>
      <c r="B89" s="39" t="s">
        <v>69</v>
      </c>
      <c r="C89" s="37"/>
      <c r="D89" s="20" t="s">
        <v>10</v>
      </c>
      <c r="E89" s="41">
        <v>54.87805</v>
      </c>
      <c r="F89" s="42" t="e">
        <f>ROUND(#REF!*#REF!*E89,-1)</f>
        <v>#REF!</v>
      </c>
      <c r="G89" s="43" t="e">
        <f>C89*F89</f>
        <v>#REF!</v>
      </c>
    </row>
    <row r="90" spans="1:7" ht="12.75">
      <c r="A90" s="17"/>
      <c r="B90" s="39" t="s">
        <v>70</v>
      </c>
      <c r="C90" s="37"/>
      <c r="D90" s="20" t="s">
        <v>10</v>
      </c>
      <c r="E90" s="41">
        <v>67.07317</v>
      </c>
      <c r="F90" s="42" t="e">
        <f>ROUND(#REF!*#REF!*E90,-1)</f>
        <v>#REF!</v>
      </c>
      <c r="G90" s="43" t="e">
        <f>C90*F90</f>
        <v>#REF!</v>
      </c>
    </row>
    <row r="91" spans="1:7" ht="12.75">
      <c r="A91" s="17"/>
      <c r="B91" s="18"/>
      <c r="C91" s="37"/>
      <c r="D91" s="20"/>
      <c r="E91" s="41"/>
      <c r="F91" s="42"/>
      <c r="G91" s="22"/>
    </row>
    <row r="92" spans="1:7" ht="68.25" customHeight="1">
      <c r="A92" s="35">
        <f>COUNT($A$7:A91)+1</f>
        <v>20</v>
      </c>
      <c r="B92" s="36" t="s">
        <v>72</v>
      </c>
      <c r="C92" s="37"/>
      <c r="D92" s="20"/>
      <c r="E92" s="41"/>
      <c r="F92" s="42"/>
      <c r="G92" s="22"/>
    </row>
    <row r="93" spans="1:7" ht="12.75">
      <c r="A93" s="17"/>
      <c r="B93" s="39" t="s">
        <v>73</v>
      </c>
      <c r="C93" s="37"/>
      <c r="D93" s="20" t="s">
        <v>10</v>
      </c>
      <c r="E93" s="41">
        <v>20.50244</v>
      </c>
      <c r="F93" s="42" t="e">
        <f>ROUND(#REF!*#REF!*E93,-1)</f>
        <v>#REF!</v>
      </c>
      <c r="G93" s="43" t="e">
        <f>C93*F93</f>
        <v>#REF!</v>
      </c>
    </row>
    <row r="94" spans="1:7" ht="12.75">
      <c r="A94" s="17"/>
      <c r="B94" s="39" t="s">
        <v>67</v>
      </c>
      <c r="C94" s="37"/>
      <c r="D94" s="20" t="s">
        <v>10</v>
      </c>
      <c r="E94" s="41">
        <v>72.71878</v>
      </c>
      <c r="F94" s="42" t="e">
        <f>ROUND(#REF!*#REF!*E94,-1)</f>
        <v>#REF!</v>
      </c>
      <c r="G94" s="43" t="e">
        <f>C94*F94</f>
        <v>#REF!</v>
      </c>
    </row>
    <row r="95" spans="1:7" ht="12.75">
      <c r="A95" s="17"/>
      <c r="B95" s="39"/>
      <c r="C95" s="37"/>
      <c r="D95" s="20"/>
      <c r="E95" s="41"/>
      <c r="F95" s="42"/>
      <c r="G95" s="43"/>
    </row>
    <row r="96" spans="1:7" ht="57" customHeight="1">
      <c r="A96" s="35">
        <f>COUNT($A$7:A95)+1</f>
        <v>21</v>
      </c>
      <c r="B96" s="58" t="s">
        <v>74</v>
      </c>
      <c r="C96" s="1"/>
      <c r="D96" s="59"/>
      <c r="E96" s="60"/>
      <c r="F96" s="61"/>
      <c r="G96" s="62"/>
    </row>
    <row r="97" spans="1:7" ht="16.5" customHeight="1">
      <c r="A97" s="17"/>
      <c r="B97" s="63" t="s">
        <v>75</v>
      </c>
      <c r="C97" s="1"/>
      <c r="D97" s="59"/>
      <c r="E97" s="60"/>
      <c r="F97" s="61"/>
      <c r="G97" s="62"/>
    </row>
    <row r="98" spans="1:7" ht="12.75">
      <c r="A98" s="17"/>
      <c r="B98" s="64"/>
      <c r="C98" s="1"/>
      <c r="D98" s="59" t="s">
        <v>10</v>
      </c>
      <c r="E98" s="60">
        <v>43</v>
      </c>
      <c r="F98" s="65" t="e">
        <f>ROUND((#REF!*#REF!*E98),-1)</f>
        <v>#REF!</v>
      </c>
      <c r="G98" s="66" t="e">
        <f>C98*F98</f>
        <v>#REF!</v>
      </c>
    </row>
    <row r="99" spans="1:7" ht="12.75">
      <c r="A99" s="17"/>
      <c r="B99" s="39"/>
      <c r="C99" s="37"/>
      <c r="D99" s="20"/>
      <c r="E99" s="41"/>
      <c r="F99" s="42"/>
      <c r="G99" s="43"/>
    </row>
    <row r="100" spans="1:7" ht="45.75" customHeight="1">
      <c r="A100" s="35">
        <f>COUNT($A$7:A99)+1</f>
        <v>22</v>
      </c>
      <c r="B100" s="36" t="s">
        <v>76</v>
      </c>
      <c r="C100" s="37"/>
      <c r="D100" s="20"/>
      <c r="E100" s="41"/>
      <c r="F100" s="42"/>
      <c r="G100" s="22"/>
    </row>
    <row r="101" spans="1:7" ht="12.75">
      <c r="A101" s="17"/>
      <c r="B101" s="39" t="s">
        <v>77</v>
      </c>
      <c r="C101" s="40"/>
      <c r="D101" s="20" t="s">
        <v>10</v>
      </c>
      <c r="E101" s="41">
        <v>101.14646</v>
      </c>
      <c r="F101" s="42" t="e">
        <f>ROUND(#REF!*#REF!*E101,-1)</f>
        <v>#REF!</v>
      </c>
      <c r="G101" s="43" t="e">
        <f>C101*F101</f>
        <v>#REF!</v>
      </c>
    </row>
    <row r="102" spans="1:7" ht="12.75">
      <c r="A102" s="17"/>
      <c r="B102" s="18"/>
      <c r="C102" s="37"/>
      <c r="D102" s="20"/>
      <c r="E102" s="41"/>
      <c r="F102" s="42"/>
      <c r="G102" s="22"/>
    </row>
    <row r="103" spans="1:7" ht="45.75" customHeight="1">
      <c r="A103" s="35">
        <f>COUNT($A$7:A102)+1</f>
        <v>23</v>
      </c>
      <c r="B103" s="36" t="s">
        <v>78</v>
      </c>
      <c r="C103" s="37"/>
      <c r="D103" s="20"/>
      <c r="E103" s="41"/>
      <c r="F103" s="42"/>
      <c r="G103" s="22"/>
    </row>
    <row r="104" spans="1:7" ht="12.75">
      <c r="A104" s="17"/>
      <c r="B104" s="39" t="s">
        <v>79</v>
      </c>
      <c r="C104" s="40"/>
      <c r="D104" s="20" t="s">
        <v>10</v>
      </c>
      <c r="E104" s="41">
        <v>12.85598</v>
      </c>
      <c r="F104" s="42" t="e">
        <f>ROUND(#REF!*#REF!*E104,-1)</f>
        <v>#REF!</v>
      </c>
      <c r="G104" s="43" t="e">
        <f>C104*F104</f>
        <v>#REF!</v>
      </c>
    </row>
    <row r="105" spans="1:7" ht="12.75">
      <c r="A105" s="17"/>
      <c r="B105" s="39" t="s">
        <v>80</v>
      </c>
      <c r="C105" s="40"/>
      <c r="D105" s="20" t="s">
        <v>10</v>
      </c>
      <c r="E105" s="41">
        <v>17.88366</v>
      </c>
      <c r="F105" s="42" t="e">
        <f>ROUND(#REF!*#REF!*E105,-1)</f>
        <v>#REF!</v>
      </c>
      <c r="G105" s="43" t="e">
        <f>C105*F105</f>
        <v>#REF!</v>
      </c>
    </row>
    <row r="106" spans="1:7" ht="12.75">
      <c r="A106" s="17"/>
      <c r="B106" s="39" t="s">
        <v>81</v>
      </c>
      <c r="C106" s="40"/>
      <c r="D106" s="20" t="s">
        <v>10</v>
      </c>
      <c r="E106" s="41">
        <v>39.26866</v>
      </c>
      <c r="F106" s="42" t="e">
        <f>ROUND(#REF!*#REF!*E106,-1)</f>
        <v>#REF!</v>
      </c>
      <c r="G106" s="43" t="e">
        <f>C106*F106</f>
        <v>#REF!</v>
      </c>
    </row>
    <row r="107" spans="1:7" ht="12.75">
      <c r="A107" s="17"/>
      <c r="B107" s="39"/>
      <c r="C107" s="37"/>
      <c r="D107" s="20"/>
      <c r="E107" s="41"/>
      <c r="F107" s="42"/>
      <c r="G107" s="22"/>
    </row>
    <row r="108" spans="1:7" ht="45.75" customHeight="1">
      <c r="A108" s="35">
        <f>COUNT($A$7:A107)+1</f>
        <v>24</v>
      </c>
      <c r="B108" s="36" t="s">
        <v>82</v>
      </c>
      <c r="C108" s="37"/>
      <c r="D108" s="20"/>
      <c r="E108" s="41"/>
      <c r="F108" s="42"/>
      <c r="G108" s="22"/>
    </row>
    <row r="109" spans="1:7" ht="12.75">
      <c r="A109" s="17"/>
      <c r="B109" s="39" t="s">
        <v>83</v>
      </c>
      <c r="C109" s="37"/>
      <c r="D109" s="20" t="s">
        <v>10</v>
      </c>
      <c r="E109" s="41">
        <v>39.67813</v>
      </c>
      <c r="F109" s="42" t="e">
        <f>ROUND(#REF!*#REF!*E109,-1)</f>
        <v>#REF!</v>
      </c>
      <c r="G109" s="43" t="e">
        <f>C109*F109</f>
        <v>#REF!</v>
      </c>
    </row>
    <row r="110" spans="1:7" ht="12.75">
      <c r="A110" s="17"/>
      <c r="B110" s="39" t="s">
        <v>84</v>
      </c>
      <c r="C110" s="37"/>
      <c r="D110" s="20" t="s">
        <v>10</v>
      </c>
      <c r="E110" s="41">
        <v>52.73171</v>
      </c>
      <c r="F110" s="42" t="e">
        <f>ROUND(#REF!*#REF!*E110,-1)</f>
        <v>#REF!</v>
      </c>
      <c r="G110" s="43" t="e">
        <f>C110*F110</f>
        <v>#REF!</v>
      </c>
    </row>
    <row r="111" spans="1:7" ht="12.75">
      <c r="A111" s="17"/>
      <c r="B111" s="39" t="s">
        <v>85</v>
      </c>
      <c r="C111" s="37"/>
      <c r="D111" s="20" t="s">
        <v>10</v>
      </c>
      <c r="E111" s="41">
        <v>64.45122</v>
      </c>
      <c r="F111" s="42" t="e">
        <f>ROUND(#REF!*#REF!*E111,-1)</f>
        <v>#REF!</v>
      </c>
      <c r="G111" s="43" t="e">
        <f>C111*F111</f>
        <v>#REF!</v>
      </c>
    </row>
    <row r="112" spans="1:7" ht="12.75">
      <c r="A112" s="17"/>
      <c r="B112" s="18"/>
      <c r="C112" s="37"/>
      <c r="D112" s="20"/>
      <c r="E112" s="41"/>
      <c r="F112" s="42"/>
      <c r="G112" s="22"/>
    </row>
    <row r="113" spans="1:7" ht="68.25" customHeight="1">
      <c r="A113" s="35">
        <f>COUNT($A$7:A112)+1</f>
        <v>25</v>
      </c>
      <c r="B113" s="36" t="s">
        <v>86</v>
      </c>
      <c r="C113" s="37"/>
      <c r="D113" s="20"/>
      <c r="E113" s="41"/>
      <c r="F113" s="42"/>
      <c r="G113" s="22"/>
    </row>
    <row r="114" spans="1:7" ht="12.75">
      <c r="A114" s="17"/>
      <c r="B114" s="18"/>
      <c r="C114" s="37"/>
      <c r="D114" s="20" t="s">
        <v>9</v>
      </c>
      <c r="E114" s="41">
        <v>4.52439</v>
      </c>
      <c r="F114" s="42" t="e">
        <f>ROUND(#REF!*#REF!*E114,-1)</f>
        <v>#REF!</v>
      </c>
      <c r="G114" s="43" t="e">
        <f>C114*F114</f>
        <v>#REF!</v>
      </c>
    </row>
    <row r="115" spans="1:7" ht="12.75">
      <c r="A115" s="17"/>
      <c r="B115" s="18"/>
      <c r="C115" s="37"/>
      <c r="D115" s="20"/>
      <c r="E115" s="41"/>
      <c r="F115" s="42"/>
      <c r="G115" s="22"/>
    </row>
    <row r="116" spans="1:7" ht="57" customHeight="1">
      <c r="A116" s="35">
        <f>COUNT($A$7:A115)+1</f>
        <v>26</v>
      </c>
      <c r="B116" s="36" t="s">
        <v>87</v>
      </c>
      <c r="C116" s="37"/>
      <c r="D116" s="20"/>
      <c r="E116" s="41"/>
      <c r="F116" s="42"/>
      <c r="G116" s="22"/>
    </row>
    <row r="117" spans="1:7" ht="12.75">
      <c r="A117" s="17"/>
      <c r="B117" s="39" t="s">
        <v>88</v>
      </c>
      <c r="C117" s="37"/>
      <c r="D117" s="20" t="s">
        <v>10</v>
      </c>
      <c r="E117" s="41">
        <v>49.14634</v>
      </c>
      <c r="F117" s="42" t="e">
        <f>ROUND(#REF!*#REF!*E117,-1)</f>
        <v>#REF!</v>
      </c>
      <c r="G117" s="43" t="e">
        <f>C117*F117</f>
        <v>#REF!</v>
      </c>
    </row>
    <row r="118" spans="1:7" ht="12.75">
      <c r="A118" s="17"/>
      <c r="B118" s="39" t="s">
        <v>89</v>
      </c>
      <c r="C118" s="37"/>
      <c r="D118" s="20" t="s">
        <v>10</v>
      </c>
      <c r="E118" s="41">
        <v>65</v>
      </c>
      <c r="F118" s="42" t="e">
        <f>ROUND(#REF!*#REF!*E118,-1)</f>
        <v>#REF!</v>
      </c>
      <c r="G118" s="43" t="e">
        <f>C118*F118</f>
        <v>#REF!</v>
      </c>
    </row>
    <row r="119" spans="1:7" ht="12.75">
      <c r="A119" s="17"/>
      <c r="B119" s="18"/>
      <c r="C119" s="37"/>
      <c r="D119" s="20"/>
      <c r="E119" s="41"/>
      <c r="F119" s="42"/>
      <c r="G119" s="22"/>
    </row>
    <row r="120" spans="1:7" ht="57" customHeight="1">
      <c r="A120" s="35">
        <f>COUNT($A$7:A119)+1</f>
        <v>27</v>
      </c>
      <c r="B120" s="36" t="s">
        <v>90</v>
      </c>
      <c r="C120" s="37"/>
      <c r="D120" s="20"/>
      <c r="E120" s="41"/>
      <c r="F120" s="42"/>
      <c r="G120" s="22"/>
    </row>
    <row r="121" spans="1:7" ht="12.75">
      <c r="A121" s="17"/>
      <c r="B121" s="39" t="s">
        <v>88</v>
      </c>
      <c r="C121" s="37"/>
      <c r="D121" s="20" t="s">
        <v>10</v>
      </c>
      <c r="E121" s="41">
        <v>49.14634</v>
      </c>
      <c r="F121" s="42" t="e">
        <f>ROUND(#REF!*#REF!*E121,-1)</f>
        <v>#REF!</v>
      </c>
      <c r="G121" s="43" t="e">
        <f>C121*F121</f>
        <v>#REF!</v>
      </c>
    </row>
    <row r="122" spans="1:7" ht="12.75">
      <c r="A122" s="17"/>
      <c r="B122" s="39" t="s">
        <v>89</v>
      </c>
      <c r="C122" s="37"/>
      <c r="D122" s="20" t="s">
        <v>10</v>
      </c>
      <c r="E122" s="41">
        <v>65</v>
      </c>
      <c r="F122" s="42" t="e">
        <f>ROUND(#REF!*#REF!*E122,-1)</f>
        <v>#REF!</v>
      </c>
      <c r="G122" s="43" t="e">
        <f>C122*F122</f>
        <v>#REF!</v>
      </c>
    </row>
    <row r="123" spans="1:7" ht="12.75">
      <c r="A123" s="17"/>
      <c r="B123" s="18"/>
      <c r="C123" s="37"/>
      <c r="D123" s="20"/>
      <c r="E123" s="41"/>
      <c r="F123" s="42"/>
      <c r="G123" s="22"/>
    </row>
    <row r="124" spans="1:7" ht="45.75" customHeight="1">
      <c r="A124" s="35">
        <f>COUNT($A$7:A123)+1</f>
        <v>28</v>
      </c>
      <c r="B124" s="36" t="s">
        <v>91</v>
      </c>
      <c r="C124" s="37"/>
      <c r="D124" s="20"/>
      <c r="E124" s="41"/>
      <c r="F124" s="42"/>
      <c r="G124" s="22"/>
    </row>
    <row r="125" spans="1:7" ht="15.75">
      <c r="A125" s="17"/>
      <c r="B125" s="18"/>
      <c r="C125" s="37"/>
      <c r="D125" s="20" t="s">
        <v>7</v>
      </c>
      <c r="E125" s="41">
        <v>7.53658</v>
      </c>
      <c r="F125" s="42" t="e">
        <f>ROUND(#REF!*#REF!*E125,-1)</f>
        <v>#REF!</v>
      </c>
      <c r="G125" s="43" t="e">
        <f>C125*F125</f>
        <v>#REF!</v>
      </c>
    </row>
    <row r="126" spans="1:7" ht="12.75">
      <c r="A126" s="17"/>
      <c r="B126" s="18"/>
      <c r="C126" s="37"/>
      <c r="D126" s="20"/>
      <c r="E126" s="41"/>
      <c r="F126" s="42"/>
      <c r="G126" s="22"/>
    </row>
    <row r="127" spans="1:7" ht="57" customHeight="1">
      <c r="A127" s="35">
        <f>COUNT($A$7:A126)+1</f>
        <v>29</v>
      </c>
      <c r="B127" s="36" t="s">
        <v>92</v>
      </c>
      <c r="C127" s="37"/>
      <c r="D127" s="20"/>
      <c r="E127" s="41"/>
      <c r="F127" s="42"/>
      <c r="G127" s="22"/>
    </row>
    <row r="128" spans="1:7" ht="15.75">
      <c r="A128" s="17"/>
      <c r="B128" s="18"/>
      <c r="C128" s="37"/>
      <c r="D128" s="20" t="s">
        <v>7</v>
      </c>
      <c r="E128" s="41">
        <v>14.03659</v>
      </c>
      <c r="F128" s="42" t="e">
        <f>ROUND(#REF!*#REF!*E128,-1)</f>
        <v>#REF!</v>
      </c>
      <c r="G128" s="43" t="e">
        <f>C128*F128</f>
        <v>#REF!</v>
      </c>
    </row>
    <row r="129" spans="1:7" ht="12.75">
      <c r="A129" s="17"/>
      <c r="B129" s="18"/>
      <c r="C129" s="37"/>
      <c r="D129" s="20"/>
      <c r="E129" s="41"/>
      <c r="F129" s="42"/>
      <c r="G129" s="22"/>
    </row>
    <row r="130" spans="1:7" ht="45.75" customHeight="1">
      <c r="A130" s="35">
        <f>COUNT($A$7:A129)+1</f>
        <v>30</v>
      </c>
      <c r="B130" s="36" t="s">
        <v>93</v>
      </c>
      <c r="C130" s="37"/>
      <c r="D130" s="20"/>
      <c r="E130" s="41"/>
      <c r="F130" s="42"/>
      <c r="G130" s="22"/>
    </row>
    <row r="131" spans="1:7" ht="12.75">
      <c r="A131" s="17"/>
      <c r="B131" s="18"/>
      <c r="C131" s="37"/>
      <c r="D131" s="20" t="s">
        <v>10</v>
      </c>
      <c r="E131" s="41">
        <v>35.81496</v>
      </c>
      <c r="F131" s="42" t="e">
        <f>ROUND(#REF!*#REF!*E131,-1)</f>
        <v>#REF!</v>
      </c>
      <c r="G131" s="43" t="e">
        <f>C131*F131</f>
        <v>#REF!</v>
      </c>
    </row>
    <row r="132" spans="1:7" ht="12.75">
      <c r="A132" s="17"/>
      <c r="B132" s="18"/>
      <c r="C132" s="37"/>
      <c r="D132" s="20"/>
      <c r="E132" s="32"/>
      <c r="F132" s="38"/>
      <c r="G132" s="22"/>
    </row>
    <row r="133" spans="1:7" ht="42" customHeight="1">
      <c r="A133" s="35">
        <f>COUNT($A$7:A132)+1</f>
        <v>31</v>
      </c>
      <c r="B133" s="67" t="s">
        <v>94</v>
      </c>
      <c r="C133" s="37"/>
      <c r="D133" s="20"/>
      <c r="E133" s="32"/>
      <c r="F133" s="38"/>
      <c r="G133" s="22"/>
    </row>
    <row r="134" spans="3:7" ht="12.75">
      <c r="C134" s="54"/>
      <c r="D134" s="5" t="s">
        <v>8</v>
      </c>
      <c r="E134" s="41">
        <v>3.23171</v>
      </c>
      <c r="F134" s="42" t="e">
        <f>ROUND(#REF!*#REF!*E134,-1)</f>
        <v>#REF!</v>
      </c>
      <c r="G134" s="46" t="e">
        <f>C134*F134</f>
        <v>#REF!</v>
      </c>
    </row>
    <row r="135" spans="1:7" ht="12.75">
      <c r="A135" s="17"/>
      <c r="B135" s="18"/>
      <c r="C135" s="37"/>
      <c r="D135" s="20"/>
      <c r="E135" s="41"/>
      <c r="F135" s="38"/>
      <c r="G135" s="22"/>
    </row>
    <row r="136" spans="1:7" ht="45.75" customHeight="1">
      <c r="A136" s="35">
        <f>COUNT($A$7:A135)+1</f>
        <v>32</v>
      </c>
      <c r="B136" s="36" t="s">
        <v>95</v>
      </c>
      <c r="C136" s="37"/>
      <c r="D136" s="20"/>
      <c r="E136" s="32"/>
      <c r="F136" s="38"/>
      <c r="G136" s="22"/>
    </row>
    <row r="137" spans="3:7" ht="12.75">
      <c r="C137" s="54"/>
      <c r="D137" s="68" t="s">
        <v>96</v>
      </c>
      <c r="E137" s="41"/>
      <c r="G137" s="46" t="e">
        <f>ROUND(0.03*(SUM(G8:G134)),-1)</f>
        <v>#REF!</v>
      </c>
    </row>
    <row r="138" spans="1:7" ht="12.75">
      <c r="A138" s="17"/>
      <c r="B138" s="18"/>
      <c r="C138" s="37"/>
      <c r="D138" s="20"/>
      <c r="E138" s="32"/>
      <c r="F138" s="38"/>
      <c r="G138" s="22"/>
    </row>
    <row r="139" spans="1:7" ht="45.75" customHeight="1">
      <c r="A139" s="69">
        <f>COUNT($A$7:A138)+1</f>
        <v>33</v>
      </c>
      <c r="B139" s="48" t="s">
        <v>97</v>
      </c>
      <c r="C139" s="54"/>
      <c r="E139" s="41"/>
      <c r="G139" s="46"/>
    </row>
    <row r="140" spans="3:7" ht="12.75">
      <c r="C140" s="54"/>
      <c r="D140" s="68">
        <v>0.06</v>
      </c>
      <c r="E140" s="41"/>
      <c r="G140" s="46" t="e">
        <f>ROUND(D140*(SUM(G8:G134)),-1)</f>
        <v>#REF!</v>
      </c>
    </row>
    <row r="141" spans="1:7" ht="12.75">
      <c r="A141" s="17"/>
      <c r="B141" s="18"/>
      <c r="C141" s="37"/>
      <c r="D141" s="20"/>
      <c r="E141" s="32"/>
      <c r="F141" s="38"/>
      <c r="G141" s="22"/>
    </row>
    <row r="142" spans="1:7" ht="12.75">
      <c r="A142" s="70"/>
      <c r="B142" s="71" t="s">
        <v>98</v>
      </c>
      <c r="C142" s="72"/>
      <c r="D142" s="73"/>
      <c r="E142" s="71" t="s">
        <v>99</v>
      </c>
      <c r="F142" s="74"/>
      <c r="G142" s="75" t="e">
        <f>SUM(G8:G140)</f>
        <v>#REF!</v>
      </c>
    </row>
    <row r="143" ht="12.75">
      <c r="E143" s="18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spans="5:7" ht="12.75">
      <c r="E170" s="7"/>
      <c r="G170" s="5"/>
    </row>
    <row r="171" spans="5:7" ht="12.75">
      <c r="E171" s="7"/>
      <c r="G171" s="5"/>
    </row>
  </sheetData>
  <sheetProtection/>
  <mergeCells count="1">
    <mergeCell ref="C5:D5"/>
  </mergeCells>
  <printOptions/>
  <pageMargins left="1.3777777777777778" right="0.5902777777777778" top="1.090277777777778" bottom="0.7875000000000001" header="0.5118055555555556" footer="0.5118055555555556"/>
  <pageSetup horizontalDpi="300" verticalDpi="300" orientation="portrait" paperSize="9" r:id="rId1"/>
  <headerFooter alignWithMargins="0">
    <oddHeader xml:space="preserve">&amp;L&amp;8                    Energetika Ljubljana, d.o.o. 
                    RIS-Projektivni oddelek
                    št. projekta: N 16052/20564&amp;R&amp;8    </oddHeader>
    <oddFooter>&amp;C&amp;"Times New Roman CE,Navadno"&amp;P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Matjaž Makarovič</dc:creator>
  <cp:keywords/>
  <dc:description/>
  <cp:lastModifiedBy>rokk</cp:lastModifiedBy>
  <cp:lastPrinted>2013-05-20T07:35:29Z</cp:lastPrinted>
  <dcterms:created xsi:type="dcterms:W3CDTF">2007-03-07T06:54:00Z</dcterms:created>
  <dcterms:modified xsi:type="dcterms:W3CDTF">2013-10-07T09:05:13Z</dcterms:modified>
  <cp:category/>
  <cp:version/>
  <cp:contentType/>
  <cp:contentStatus/>
</cp:coreProperties>
</file>