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20" windowHeight="8010" activeTab="0"/>
  </bookViews>
  <sheets>
    <sheet name="SKUPNA REKAPITULACIJA" sheetId="1" r:id="rId1"/>
    <sheet name="ZU - igrišče" sheetId="2" r:id="rId2"/>
    <sheet name="Tribune in zidovi" sheetId="3" r:id="rId3"/>
    <sheet name="Plin" sheetId="4" r:id="rId4"/>
    <sheet name="Rekapitulacija JR" sheetId="5" r:id="rId5"/>
    <sheet name="JR_igrišče" sheetId="6" r:id="rId6"/>
    <sheet name="GD_igrišče" sheetId="7" r:id="rId7"/>
    <sheet name="GD_prestavitve" sheetId="8" r:id="rId8"/>
  </sheets>
  <definedNames/>
  <calcPr fullCalcOnLoad="1"/>
</workbook>
</file>

<file path=xl/sharedStrings.xml><?xml version="1.0" encoding="utf-8"?>
<sst xmlns="http://schemas.openxmlformats.org/spreadsheetml/2006/main" count="663" uniqueCount="358">
  <si>
    <t>DDV 22%</t>
  </si>
  <si>
    <t>SKUPAJ</t>
  </si>
  <si>
    <t>C.</t>
  </si>
  <si>
    <t xml:space="preserve">SKUPNA REKAPITULACIJA </t>
  </si>
  <si>
    <t>D.</t>
  </si>
  <si>
    <t>POPUST</t>
  </si>
  <si>
    <t>kom</t>
  </si>
  <si>
    <t>A.</t>
  </si>
  <si>
    <t>1.</t>
  </si>
  <si>
    <t>kos</t>
  </si>
  <si>
    <t>m</t>
  </si>
  <si>
    <t>2.</t>
  </si>
  <si>
    <t>Doplačilo za zatravitev s semenom</t>
  </si>
  <si>
    <t>3.</t>
  </si>
  <si>
    <t>4.</t>
  </si>
  <si>
    <t>Preskus tesnosti cevi premera 21 do 50 cm</t>
  </si>
  <si>
    <t>Izdelava jaška iz cementnega betona, krožnega prereza s premerom 60 cm, globokega 1 do 1.5m</t>
  </si>
  <si>
    <t>5.</t>
  </si>
  <si>
    <t>6.</t>
  </si>
  <si>
    <t>7.</t>
  </si>
  <si>
    <t>Projektantski nadzor</t>
  </si>
  <si>
    <t>ur</t>
  </si>
  <si>
    <t>Geološki nadzor</t>
  </si>
  <si>
    <t>Izdelava projektne dokumentacije za projekt izvedenih del</t>
  </si>
  <si>
    <t xml:space="preserve">     PRILOGA 1.0</t>
  </si>
  <si>
    <t xml:space="preserve">     PRILOGA 1.1</t>
  </si>
  <si>
    <t xml:space="preserve">     PRILOGA 1.2</t>
  </si>
  <si>
    <t>POPIS DEL</t>
  </si>
  <si>
    <t>1. PREDDELA</t>
  </si>
  <si>
    <t>2. ZEMELJSKA DELA</t>
  </si>
  <si>
    <t>3. VOZIŠČNE KONSTRUKCIJE</t>
  </si>
  <si>
    <t>4. ODVODNJAVANJE</t>
  </si>
  <si>
    <t>6. OPREMA CEST</t>
  </si>
  <si>
    <t>7. TUJE STORITVE</t>
  </si>
  <si>
    <t>SKUPAJ (brez DDV):</t>
  </si>
  <si>
    <t>1.1. GEODETSKA DELA</t>
  </si>
  <si>
    <t>1.2. ČIŠČENJE TERENA</t>
  </si>
  <si>
    <t>1.2.1 Odstranitev grmovja, dreves, vej in panjev</t>
  </si>
  <si>
    <t>8.</t>
  </si>
  <si>
    <t>9.</t>
  </si>
  <si>
    <r>
      <t>m</t>
    </r>
    <r>
      <rPr>
        <vertAlign val="superscript"/>
        <sz val="11"/>
        <rFont val="Arial"/>
        <family val="2"/>
      </rPr>
      <t>2</t>
    </r>
  </si>
  <si>
    <t>10.</t>
  </si>
  <si>
    <t>11.</t>
  </si>
  <si>
    <t>12.</t>
  </si>
  <si>
    <t>13.</t>
  </si>
  <si>
    <t xml:space="preserve">1.2.3 Porušitev in odstranitev voziščnih konstrukcij </t>
  </si>
  <si>
    <t>14.</t>
  </si>
  <si>
    <t>15.</t>
  </si>
  <si>
    <r>
      <t>m</t>
    </r>
    <r>
      <rPr>
        <vertAlign val="superscript"/>
        <sz val="11"/>
        <rFont val="Arial"/>
        <family val="2"/>
      </rPr>
      <t>1</t>
    </r>
  </si>
  <si>
    <t>16.</t>
  </si>
  <si>
    <t>17.</t>
  </si>
  <si>
    <r>
      <t>m</t>
    </r>
    <r>
      <rPr>
        <vertAlign val="superscript"/>
        <sz val="11"/>
        <rFont val="Arial"/>
        <family val="2"/>
      </rPr>
      <t>3</t>
    </r>
  </si>
  <si>
    <t>SKUPAJ:</t>
  </si>
  <si>
    <t>2.1. IZKOPI</t>
  </si>
  <si>
    <t>Površinski izkop plodne zemljine, debeline 15cm - 1.kategorije - strojno z nakladanjem</t>
  </si>
  <si>
    <t xml:space="preserve">Široki izkop vezljive zemljine 3. kategorije - strojno z nakladanjem  </t>
  </si>
  <si>
    <t xml:space="preserve">Izkop vezljive zemljine/zrnate kamnine – 3. kategorije za temelje, kanalske rove, prepuste, jaške in drenaže, širine do 1,0 m in globine nad 1,0 m – strojno, planiranje dna ročno </t>
  </si>
  <si>
    <t>2.2.  PLANUM TEMELJNIH TAL</t>
  </si>
  <si>
    <t xml:space="preserve">Ureditev planuma temeljnih tal vezljive zemljine - 3. kategorije  </t>
  </si>
  <si>
    <t>2.5. BREŽINE IN ZELENICE</t>
  </si>
  <si>
    <t>2.9 PREVOZI, RAZPROSTIRANJE IN UREDITEV DEPONIJ MATERIALA</t>
  </si>
  <si>
    <t>2.9.1 RAZPROSTIRANJE ODVEČNEGA MATERIALA</t>
  </si>
  <si>
    <t>Razprostiranje odvečne vezljive zemljine - 3.kategorije</t>
  </si>
  <si>
    <t>Razprostiranje odvečnega drugega materiala (robniki, prane plošče, zidovi)</t>
  </si>
  <si>
    <t>3.1. NOSILNE PLASTI</t>
  </si>
  <si>
    <t>3.1.1. Nevezane nosilne plasti</t>
  </si>
  <si>
    <t>Izdelava nevezane nosilne plasti enakomerno zrnatega drobljenca iz kamnine v debelini do 25 cm  – pločniki</t>
  </si>
  <si>
    <t xml:space="preserve">3.1.4-6 Asfaltne nosilne plasti – Asphalt concrete – base (AC base)
</t>
  </si>
  <si>
    <t>3.2. OBRABNE IN ZAPORNE PLASTI</t>
  </si>
  <si>
    <t>3.2.2. Vezane obrabne in zaporne plasti - bitumenski betoni</t>
  </si>
  <si>
    <t>Izdelava obrabne in zaporne plasti bitumenizirane zmesi AC 8 surf B70/100, A5 v debelini 4 cm  – pločnik</t>
  </si>
  <si>
    <t>3.4. Tlakovane obrabne plasti</t>
  </si>
  <si>
    <t>3.5. ROBNI ELEMENTI VOZIŠČ</t>
  </si>
  <si>
    <t>3.5.2 Robniki</t>
  </si>
  <si>
    <t>Dobava in vgraditev predfabriciranega pogreznjenega robnika iz cementnega betona  s prerezom 10/20 cm</t>
  </si>
  <si>
    <t>4.1. POVRŠINSKO ODVODNJAVANJE</t>
  </si>
  <si>
    <t>4.2 Globinsko odvodnjavanje - drenaže</t>
  </si>
  <si>
    <t xml:space="preserve">Izdelava vzdolžne in prečne  drenaže globine do 1,5 m na planumu izkopa, z gibljivimi dvoplastnimi cevmi premera DN 120 </t>
  </si>
  <si>
    <t xml:space="preserve"> </t>
  </si>
  <si>
    <t>4.3   Globinsko odvodnjavanje - kanalizacija</t>
  </si>
  <si>
    <t>Dobava in polaganje PVC kanalizacijskih cevi klase SN8 DN250 na peščeno posteljico debeline 10+D/10 cm</t>
  </si>
  <si>
    <t>4.4 JAŠKI</t>
  </si>
  <si>
    <t xml:space="preserve">Izdelava peskolova iz cementnega betona, krožnega prereza s premerom 40 cm, globokega 1.5 do 2,5m </t>
  </si>
  <si>
    <t>18.</t>
  </si>
  <si>
    <t>19.</t>
  </si>
  <si>
    <t>21.</t>
  </si>
  <si>
    <t>62 211</t>
  </si>
  <si>
    <t>7. TUJE STORITVE:</t>
  </si>
  <si>
    <t>7.9 PRESKUSI, NADZOR IN TEHNIČNA DOKUMENTACIJA</t>
  </si>
  <si>
    <t>79 514</t>
  </si>
  <si>
    <t>ZUNANJA UREDITEV - igrišče</t>
  </si>
  <si>
    <r>
      <t>Določitev in preverjanje položajev, višin in smeri pri gradnji objekta s površino nad 500 m</t>
    </r>
    <r>
      <rPr>
        <vertAlign val="superscript"/>
        <sz val="8"/>
        <rFont val="Arial"/>
        <family val="2"/>
      </rPr>
      <t>2</t>
    </r>
    <r>
      <rPr>
        <sz val="11"/>
        <rFont val="Arial"/>
        <family val="2"/>
      </rPr>
      <t xml:space="preserve"> (1660 m</t>
    </r>
    <r>
      <rPr>
        <vertAlign val="superscript"/>
        <sz val="8"/>
        <rFont val="Arial"/>
        <family val="2"/>
      </rPr>
      <t>2</t>
    </r>
    <r>
      <rPr>
        <sz val="11"/>
        <rFont val="Arial"/>
        <family val="2"/>
      </rPr>
      <t xml:space="preserve"> - igrišče)</t>
    </r>
  </si>
  <si>
    <r>
      <t>m</t>
    </r>
    <r>
      <rPr>
        <vertAlign val="superscript"/>
        <sz val="11"/>
        <rFont val="Arial"/>
        <family val="2"/>
      </rPr>
      <t>1</t>
    </r>
  </si>
  <si>
    <r>
      <t>m</t>
    </r>
    <r>
      <rPr>
        <vertAlign val="superscript"/>
        <sz val="11"/>
        <rFont val="Arial"/>
        <family val="2"/>
      </rPr>
      <t>2</t>
    </r>
  </si>
  <si>
    <t>1.2.4 Porušitev in odstranitev objektov</t>
  </si>
  <si>
    <t xml:space="preserve">Humuziranje brežine brez valjanja, v debelini do 15 cm – strojno (material iz postavke: površinski izkop plodne zemljine) </t>
  </si>
  <si>
    <t xml:space="preserve">Humuziranje zelenice brez valjanja, v debelini do 15 cm – strojno (material iz postavke: površinski izkop plodne zemljine) </t>
  </si>
  <si>
    <t>Izdelava posteljice iz drobljenih kamnitih zrn v debelini 30 cm, velikost zrn do 125 mm - igrišče</t>
  </si>
  <si>
    <t>Izdelava posteljice iz drobljenih kamnitih zrn v debelini 30 cm, velikost zrn do 125 mm - rampa iz parkirišča do vhoda na igrišče</t>
  </si>
  <si>
    <t>Razprostiranje odvečne plodne zemljine – 1. kategorije</t>
  </si>
  <si>
    <t xml:space="preserve">Izdelava nevezane nosilne plasti enakomerno zrnatega drobljenca iz kamnine v debelini do 20 cm -igrišče </t>
  </si>
  <si>
    <t>Izdelava nevezane nosilne plasti enakomerno zrnatega drobljenca iz kamnine v debelini do 20 cm -rampa iz parkirišča do vhoda na igrišče</t>
  </si>
  <si>
    <t>Izdelava nosilne plasti bituminizirane zmesi AC 16 base B50/70 A4 v debelini 5 cm - igrišče</t>
  </si>
  <si>
    <t>Izdelava nosilne plasti bituminizirane zmesi AC 16 base B50/70 A4 v debelini 5 cm - rampa iz parkirišča do vhoda na igrišče</t>
  </si>
  <si>
    <t>Izdelava obrabne in zaporne plasti bituminizirane zmesi AC 4 surf B 50/70 A4 Z3 v debelini 2,5 cm - igrišče</t>
  </si>
  <si>
    <t>Izdelava obrabne in zaporne plasti bituminizirane zmesi AC 4 surf B 50/70 A4 Z3 v debelini 2,5 cm - rampa iz parkirišča do vhoda na igrišče</t>
  </si>
  <si>
    <t>Izdelava tlakovane obrabne plasti iz plošč iz pranega cementnega betona velikosti 40/40/4cm, stiki zaliti s cementno malto, postavitev na cementnem estrihu debeline 8cm</t>
  </si>
  <si>
    <t xml:space="preserve">Dobava in vgraditev predfabriciranega 10cm dvignjenega robnika iz cementnega betona  s prerezom 10/20 cm </t>
  </si>
  <si>
    <t>3.6 BANKINE</t>
  </si>
  <si>
    <t>Izdelava bankine, utrjene z drobljencem, zapolnjenim s humusom, široke nad 1,00 m - ureditev povozne bankine in obračališče pred vhodom na igrišče za dostavna vozila ob prireditvah</t>
  </si>
  <si>
    <t>Dobava in polaganje PVC kanalizacijskih cevi klase SN8 DN300 na peščeno posteljico debeline 10+D/10 cm</t>
  </si>
  <si>
    <t>Izdelava jaška iz cementnega betona, krožnega prereza s premerom 60 cm, globokega 1.5 do 2.0m</t>
  </si>
  <si>
    <t>Izdelava jaška iz cementnega betona, krožnega prereza s premerom 60 cm, globokega od 2.0m do 2.5m</t>
  </si>
  <si>
    <t>Dobava in vgraditev rešetke  iz duktilne litine z nosilnostjo 50 kN, s prerezom 400/400 mm</t>
  </si>
  <si>
    <t>Dobava in vgraditev pokrova iz duktilne litine z nosilnostjo 50 kN, krožnega prereza s premerom 600 mm</t>
  </si>
  <si>
    <t>Dobava in vgraditev prefabricirane kanalete in rešetke iz duktilne litine, z nosilnostjo 50kN, s prerezom 200mmx220mm-npr. Hauraton z izpustom na klančino, skupaj s priborom in vsemi deli</t>
  </si>
  <si>
    <t>6. OPREMA IGRIŠČA</t>
  </si>
  <si>
    <t>6.2. OZNAČBE NA IGRIŠČU</t>
  </si>
  <si>
    <t>Izdelava tankoslojne prečne in ostalih označb na igrišču z enokomponentno belo barvo, vključno 250 g/m2 posipa z drobci/kroglicami stekla, strojno, debelina plasti suhe snovi 200 mikrometrov, širina črte 8 cm (nogometno igrišče)</t>
  </si>
  <si>
    <r>
      <t>Izdelava tankoslojne prečne in ostalih označb na igrišču z enokomponentno rumeno barvo, vključno 250 g/m</t>
    </r>
    <r>
      <rPr>
        <vertAlign val="superscript"/>
        <sz val="8"/>
        <rFont val="Arial"/>
        <family val="2"/>
      </rPr>
      <t>2</t>
    </r>
    <r>
      <rPr>
        <sz val="11"/>
        <rFont val="Arial"/>
        <family val="2"/>
      </rPr>
      <t xml:space="preserve"> posipa z drobci / kroglicami stekla, strojno, debelina plasti suhe snovi 200 </t>
    </r>
    <r>
      <rPr>
        <sz val="12"/>
        <rFont val="Symbol"/>
        <family val="1"/>
      </rPr>
      <t></t>
    </r>
    <r>
      <rPr>
        <sz val="11"/>
        <rFont val="Arial"/>
        <family val="2"/>
      </rPr>
      <t>m, širina črte 8 cm (</t>
    </r>
    <r>
      <rPr>
        <sz val="11"/>
        <rFont val="Arial"/>
        <family val="2"/>
      </rPr>
      <t>košarkarsko igrišče</t>
    </r>
    <r>
      <rPr>
        <sz val="11"/>
        <rFont val="Arial"/>
        <family val="2"/>
      </rPr>
      <t>)</t>
    </r>
  </si>
  <si>
    <t>6.3. OSTALA OPREMA</t>
  </si>
  <si>
    <t>Ponovna montaža predhodno odmontiranega koša z vso opremo iz obstoječega igrišča skupaj z novim temeljem</t>
  </si>
  <si>
    <t>Ponovna montaža predhodno odmontiranega gola z vso opremo iz obstoječega igrišča</t>
  </si>
  <si>
    <t xml:space="preserve">Dobava in vgraditev panelne ograje h=2,0 m v zeleni barvi ob strani igrišča (med igriščem in parkiriščem) skupaj s stebri za pritrditev na nov betonski zid in ostalim priborom </t>
  </si>
  <si>
    <t>Dobava in vgraditev ALU mrežne ograje h=2,0 m v zeleni barvi na vzhodni in zahodni strani igrišča skupaj s stebri za pritrditev na nov betonski zid in ostalim priborom</t>
  </si>
  <si>
    <t>Dobava in vgraditev ALU mrežnih drsnih vrat višine h=2,0 m v zeleni barvi na zahodni strani igrišča skupaj s priborom na vhodu na igrišče, širina vhoda znaša 4m</t>
  </si>
  <si>
    <t xml:space="preserve">Dobava in vgraditev jeklene ograje za pešce h=1,1 m na novih AB stopnicah na jugovzhodni strani igrišča, skupaj s priborom </t>
  </si>
  <si>
    <t>IL BISTRICA tribune in zidovi</t>
  </si>
  <si>
    <t>1.0    PRIPRAVLJALNA IN ZAKLJUČNA DELA</t>
  </si>
  <si>
    <t>Priprava in organizacija gradbišča z vsemi objekti, instalacijami in orodji, zagotovitvijo varnostnih in higiensko tehničnih pogojev in predpisanimi oznakami gradbišča.</t>
  </si>
  <si>
    <t>Odstranjevanje gradbišča z demontažo in odvozom gradbiščnih naprav in objektov in zagotovitvijo prvotnega stanja na uporabljenih površinah.</t>
  </si>
  <si>
    <t>Geodetska dela pri gradnji objekta (zakoličba, podajanje in kontrola višin in potrebnih smeri)</t>
  </si>
  <si>
    <t>Stalni ali občasni geološki nadzor pri gradnji objekta vključuje razna merjenja ali izračune stabilnosti objekta glede na geološke razmere terena.</t>
  </si>
  <si>
    <t>5.0    ZEMELJSKA DELA</t>
  </si>
  <si>
    <r>
      <t xml:space="preserve">OPOMBA:  </t>
    </r>
    <r>
      <rPr>
        <sz val="9"/>
        <rFont val="Arial Narrow"/>
        <family val="2"/>
      </rPr>
      <t>Zajeti so vsi izkopi za zid. Vsi ostali so zajeti v popisu igrišča in parkirišča</t>
    </r>
  </si>
  <si>
    <t>21.425</t>
  </si>
  <si>
    <r>
      <t>m</t>
    </r>
    <r>
      <rPr>
        <vertAlign val="superscript"/>
        <sz val="9"/>
        <rFont val="Arial Narrow"/>
        <family val="2"/>
      </rPr>
      <t>3</t>
    </r>
    <r>
      <rPr>
        <sz val="9"/>
        <rFont val="Arial Narrow"/>
        <family val="2"/>
      </rPr>
      <t xml:space="preserve">  </t>
    </r>
  </si>
  <si>
    <t>22.114</t>
  </si>
  <si>
    <t>Strojno ali ročno planiranje dna gradbenih jam. Izvaja se pred vgradnjo podložnega ali izravnalnega betonskega sloja, kar mora biti prevzeto s strani nadzornega organa.</t>
  </si>
  <si>
    <r>
      <t>m</t>
    </r>
    <r>
      <rPr>
        <vertAlign val="superscript"/>
        <sz val="9"/>
        <rFont val="Arial Narrow"/>
        <family val="2"/>
      </rPr>
      <t xml:space="preserve">2 </t>
    </r>
    <r>
      <rPr>
        <sz val="9"/>
        <rFont val="Arial Narrow"/>
        <family val="2"/>
      </rPr>
      <t xml:space="preserve"> </t>
    </r>
  </si>
  <si>
    <t>24.213</t>
  </si>
  <si>
    <t xml:space="preserve">Izvedba drenažno filterskega sloja debeline 30cm iz kamnolomskega materjala od cestnih plasti do pete zadaj. Upoštevati je nabavo, dovoz in vgradnjo materiala.                                   </t>
  </si>
  <si>
    <t xml:space="preserve">m3 </t>
  </si>
  <si>
    <t>6.0    TESARSKA DELA</t>
  </si>
  <si>
    <t>Enostavni opaži čel podložnih betonov in temeljne pete. Priprava, montaža, demontaža in čiščenje. Vključno vsa sredstva opiranja in vezanja. Izbira materiala po presoji izvajalca.</t>
  </si>
  <si>
    <t>Dvostranski opaž nastavka in samega zidu višine do cca 2.50m. Priprava, montaža, demontaža in čiščenje. Vključno vsa sredstva opiranja in vezanja. Spredaj je opaž za viden beton, zadaj po izbiri. (v celoti navpičen zid)</t>
  </si>
  <si>
    <r>
      <t>m</t>
    </r>
    <r>
      <rPr>
        <vertAlign val="superscript"/>
        <sz val="9"/>
        <rFont val="Arial Narrow"/>
        <family val="2"/>
      </rPr>
      <t>2</t>
    </r>
    <r>
      <rPr>
        <sz val="9"/>
        <rFont val="Arial Narrow"/>
        <family val="2"/>
      </rPr>
      <t xml:space="preserve">  </t>
    </r>
  </si>
  <si>
    <t xml:space="preserve">Opaž stopnic venca skupaj s podpiranjem in čelnim in bočnim zapiranjem višine do 20 cm. Priprava, montaža, demontaža in čiščenje. Vključno vsa sredstva opiranja in vezanja. Zapiranje je opaž za viden beton, spodaj po izbiri. </t>
  </si>
  <si>
    <t>7.0   BETONSKA DELA</t>
  </si>
  <si>
    <t>Dela v nermiranem, armiranem in prednapetem betonu se morajo izvajati po določilih tehničnih predpisov in normativov v soglasju z obveznimi standardi.</t>
  </si>
  <si>
    <t>Odpornost betona, uporabljenega za izdelavo nosilne konstrukcije, razen temeljev, mora proti učinkom mraza izpolnjevati predpisane pogoje.</t>
  </si>
  <si>
    <t>7.001</t>
  </si>
  <si>
    <t>Pusti beton kot podložni beton pod temelji zidu in tribun. Postavka vsebuje nabavo, izdelavo in vgradnjo z zgostitvijo in poravnavanjem.</t>
  </si>
  <si>
    <t>C12/15</t>
  </si>
  <si>
    <t>7.002</t>
  </si>
  <si>
    <t xml:space="preserve">Armirani beton pete temelja zidov in tribun. Vključno nabava, izdelava in vgradnja z zgostitvijo. Poraba 0.30 do 0.5 m3/m2/m. C25/30 </t>
  </si>
  <si>
    <r>
      <t xml:space="preserve"> m</t>
    </r>
    <r>
      <rPr>
        <vertAlign val="superscript"/>
        <sz val="9"/>
        <rFont val="Arial Narrow"/>
        <family val="2"/>
      </rPr>
      <t>3</t>
    </r>
    <r>
      <rPr>
        <sz val="9"/>
        <rFont val="Arial Narrow"/>
        <family val="2"/>
      </rPr>
      <t xml:space="preserve">  </t>
    </r>
  </si>
  <si>
    <t>7.003</t>
  </si>
  <si>
    <t xml:space="preserve">Armirani beton zidu in zidnih nastavkov tribun. Postavka vsebuje nabava, izdelava in vgradnja z zgostitvijo. Poraba 0.30 m3/m2. V4 (vodo nepropusten beton C25/30) </t>
  </si>
  <si>
    <t>7.004</t>
  </si>
  <si>
    <t>Armirani beton zunanjih stopnic. Vključno nabava, izdelava in vgradnja z zgostitvijo. Poraba 0.20 - 0.30 m3/m2. C25/30 (Površina metličena, zmrzlinsko odporen beton XC2, XF4, XD3)</t>
  </si>
  <si>
    <r>
      <t>C 25/30; m</t>
    </r>
    <r>
      <rPr>
        <vertAlign val="superscript"/>
        <sz val="9"/>
        <rFont val="Arial Narrow"/>
        <family val="2"/>
      </rPr>
      <t>3</t>
    </r>
    <r>
      <rPr>
        <sz val="9"/>
        <rFont val="Arial Narrow"/>
        <family val="2"/>
      </rPr>
      <t xml:space="preserve">  </t>
    </r>
  </si>
  <si>
    <t>7.005</t>
  </si>
  <si>
    <t xml:space="preserve">Izdelava plošč in čel tribun dolžine 6.29 do 6.43m.(opaž, beton, armatura že upostevana) Čela in zgoraj vidno. Če so tribune montažne tudi prevoz, montaža in zalivanje spojev. (zmrzlinsko odporen beton XC2, XF4, XD3) </t>
  </si>
  <si>
    <t>kd</t>
  </si>
  <si>
    <t>9.0    ŽELEZOKRIVSKA DELA</t>
  </si>
  <si>
    <t>9.001</t>
  </si>
  <si>
    <t>Betonsko jeklo vseh profilov za konstrukcijo objekta.</t>
  </si>
  <si>
    <t>Izvedba, dobava in montaža z eventuelnim čiščenjem armature.</t>
  </si>
  <si>
    <t>Vračunati je betonske ali plastične distančnike za zagotovitev krovnega sloja betona. Pred betoniranjem je organizirati pravočasen prevzem armature po nadzorni službi.</t>
  </si>
  <si>
    <t xml:space="preserve">kg   </t>
  </si>
  <si>
    <t>13.0     ODVODNJAVANJE in KANALIZACIJA</t>
  </si>
  <si>
    <t xml:space="preserve">Dobava in postavitev horizontalne drenažne cevi  FI 150mm (RAUDRIL ali podobno) v višini spodnjega terena. (priključitev nadrenaže ceste in igrišča ter barbakane) </t>
  </si>
  <si>
    <t>m1</t>
  </si>
  <si>
    <t xml:space="preserve">Nabava, dobava in vgradnja cevi fi 100mm skozi zid za iztok zaledne drenaže. (barbakane) Upošteva se en iztok na 5m zidu. </t>
  </si>
  <si>
    <t>16.0  RAZNO</t>
  </si>
  <si>
    <t>Stroški za organizacijo in izvajanje projektantskega nadzora</t>
  </si>
  <si>
    <t>ure</t>
  </si>
  <si>
    <t>19.0    NEPREDVIDENA DELA</t>
  </si>
  <si>
    <t xml:space="preserve">AB KONZOLNI ZID IN TRIBUNE </t>
  </si>
  <si>
    <t xml:space="preserve">PRIPRAVLJALNA IN ZAKLJUČNA DELA  </t>
  </si>
  <si>
    <t>ZAVAROVANJE PRED DOTOKOM VODE</t>
  </si>
  <si>
    <t xml:space="preserve">ZEMELJSKA DELA    </t>
  </si>
  <si>
    <t xml:space="preserve">TESARSKA DELA     </t>
  </si>
  <si>
    <t xml:space="preserve">BETONSKA DELA     </t>
  </si>
  <si>
    <t xml:space="preserve">ŽELEZOKRIVSKA DELA     </t>
  </si>
  <si>
    <t xml:space="preserve">ODVODNJAVANJE in KANALIZACIJA   </t>
  </si>
  <si>
    <t xml:space="preserve">RAZNO  </t>
  </si>
  <si>
    <t xml:space="preserve">NEPREDVIDENA DELA 10 %   </t>
  </si>
  <si>
    <t>SKUPAJ  ZID IN TRIBUNE</t>
  </si>
  <si>
    <t xml:space="preserve">     PRILOGA 1.3</t>
  </si>
  <si>
    <t>PEHD 90</t>
  </si>
  <si>
    <t>Teleskopski nastavek za krogelni ventil namenjen podzemni vgradnji.
Dobava in montaža.
(Ustreza: Frialen-Fratec BS.)</t>
  </si>
  <si>
    <t>L=1,0-1,6 m</t>
  </si>
  <si>
    <t>PEHD 110/110/90</t>
  </si>
  <si>
    <t>PEHD 110</t>
  </si>
  <si>
    <t>Plinovodna cev PEHD 110</t>
  </si>
  <si>
    <t>Cestna kapa izdelana iz litega železa SL 18, z napisom PLIN na pokrovu in zaščitena z bitumnom.
Dobava in montaža.</t>
  </si>
  <si>
    <t>Pozicijska tablica izdelana po DIN4065 za oznako armatur na glavnem plinovodu, skupaj s pritrdilnim materialom in izmero.
Dobava in montaža.</t>
  </si>
  <si>
    <t>PEHD 225x20,5 mm (za cev 110)</t>
  </si>
  <si>
    <t>90-160mm x25mm set vsebuje 2 kos</t>
  </si>
  <si>
    <t>225-90 mm</t>
  </si>
  <si>
    <t>Tlačni preizkus</t>
  </si>
  <si>
    <t>Izdelava PID in NOV ter varnostnega načrta projektne dokumentacije.</t>
  </si>
  <si>
    <t>EUR</t>
  </si>
  <si>
    <t>STROJNE INŠTALACIJE IN STROJNA OPREMA - PLIN</t>
  </si>
  <si>
    <t xml:space="preserve">Priprava in organizacija gradbišča; izdelava načrta organizacije gradbišča v skladu z varnostnim načrtom; ureditev gradbišča v skladu z načrtom organizacije gradbišča in v skladu z varnostnim načrtom (po končanih delih se teren vzpostavi v prvotno stanje); najem tabel za časa gradnje, za označitev gradbišča, na katerem so navedeni vsi udeleženci pri graditvi objekta, imena, priimki, nazivi in funkcija odgovornih oseb ter ostali podatki. </t>
  </si>
  <si>
    <t xml:space="preserve">Zavarovanje gradbišča v času gradnje. Ureditev delne oziroma popolne zapore občinske ceste v območju gradnje z vsemi obvestilnimi tablami. V ceni so zajeti stroški izdelave elaborata, pridobitve dovoljenja za zaporo državne ceste in postavitev ustrezne prometne signalizacije ter obveščanje v javnih medijih o zaporah, za ves čas gradnje. </t>
  </si>
  <si>
    <t>t</t>
  </si>
  <si>
    <t>Zakoličba kanalizacijskih jaškov in peskolovov ter postavitev višin</t>
  </si>
  <si>
    <r>
      <t>Zasip cevne drenaže z zmesjo kamnitih zrn, obvito z geosintetikom, z 0,41 do 0,8m</t>
    </r>
    <r>
      <rPr>
        <vertAlign val="superscript"/>
        <sz val="11"/>
        <rFont val="Arial"/>
        <family val="2"/>
      </rPr>
      <t>3</t>
    </r>
    <r>
      <rPr>
        <sz val="11"/>
        <rFont val="Arial"/>
        <family val="2"/>
      </rPr>
      <t>/m</t>
    </r>
    <r>
      <rPr>
        <vertAlign val="superscript"/>
        <sz val="11"/>
        <rFont val="Arial"/>
        <family val="2"/>
      </rPr>
      <t>1</t>
    </r>
  </si>
  <si>
    <r>
      <t>Zasip kanalizacijskih cevi z zmesjo kamnitih zrn 0,41 do 0,8m</t>
    </r>
    <r>
      <rPr>
        <vertAlign val="superscript"/>
        <sz val="11"/>
        <rFont val="Arial"/>
        <family val="2"/>
      </rPr>
      <t>3</t>
    </r>
    <r>
      <rPr>
        <sz val="11"/>
        <rFont val="Arial"/>
        <family val="2"/>
      </rPr>
      <t>/m</t>
    </r>
    <r>
      <rPr>
        <vertAlign val="superscript"/>
        <sz val="11"/>
        <rFont val="Arial"/>
        <family val="2"/>
      </rPr>
      <t>1</t>
    </r>
  </si>
  <si>
    <r>
      <t>Zasip kanalizacijskih cevi  s tamponom, 0,41 do 0,8m</t>
    </r>
    <r>
      <rPr>
        <vertAlign val="superscript"/>
        <sz val="11"/>
        <rFont val="Arial"/>
        <family val="2"/>
      </rPr>
      <t>3</t>
    </r>
    <r>
      <rPr>
        <sz val="11"/>
        <rFont val="Arial"/>
        <family val="2"/>
      </rPr>
      <t>/m</t>
    </r>
    <r>
      <rPr>
        <vertAlign val="superscript"/>
        <sz val="11"/>
        <rFont val="Arial"/>
        <family val="2"/>
      </rPr>
      <t>1</t>
    </r>
  </si>
  <si>
    <t>OPOMBA: Stalno deponijo in začasno deponijo za materiale nastale pri rušitvah, za izkopne materiale, panje in vejevje, si zagotovi izvajalec sam.</t>
  </si>
  <si>
    <t>Posek in odstranitev drevesa z deblom premera 11 do 30 cm ter odstranitev vej z odvozom na deponijo</t>
  </si>
  <si>
    <t>Posek in odstranitev drevesa z deblom premera nad 50 cm ter odstranitev vej z odvozom na deponijo</t>
  </si>
  <si>
    <t>Odstranitev panja s premerom 11 do 30 cm z odvozom na deponijo</t>
  </si>
  <si>
    <t xml:space="preserve">Odstranitev panja s premerom nad 50 cm z odvozom na deponijo </t>
  </si>
  <si>
    <t>Porušitev in odstranitev robnika iz cementnega betona z odvozom na deponijo</t>
  </si>
  <si>
    <t>Porušitev in odstranitev pločnika iz pranih plošč z odvozom na deponijo</t>
  </si>
  <si>
    <t>Porušitev in odstranitev zidu iz ojačenega cementnega betona ter obstoječih betonskih stopnic (obstoječ podporni zid nad obstoječim igriščem) z odovzom na deponijo</t>
  </si>
  <si>
    <t>Prevoz materiala na stalno deponijo</t>
  </si>
  <si>
    <t>Zakoličba trase kanalizacijskih cevi in rešetk ter postavitev višin</t>
  </si>
  <si>
    <t xml:space="preserve">REKAPITULACIJA - SKUPAJ </t>
  </si>
  <si>
    <t>ELEKTROINSTALACIJE - JAVNA RAZSVETLJAVA</t>
  </si>
  <si>
    <t xml:space="preserve">ELEKTROINSTALACIJE - javna razsvetljava    </t>
  </si>
  <si>
    <t>JAVNA RAZSVETLJAVA</t>
  </si>
  <si>
    <t>IGRIŠČE</t>
  </si>
  <si>
    <t>ELEKTROMONTAŽNI DEL</t>
  </si>
  <si>
    <t>Kabel NYY 5x10mm2 uvlečen v kabelsko kanalizacijo</t>
  </si>
  <si>
    <t>Izdelava kabelskih končnikov 5x10 mm2 Cu, montaža kabelskih čevljev in priklop kabla v posamezni svetilki</t>
  </si>
  <si>
    <t>grn</t>
  </si>
  <si>
    <t>Priklop kabla v OŠ Dragotina Ketteja, v razdelilcu na prosto podnožje in v prostostoječi omari ob igrišču</t>
  </si>
  <si>
    <t>Prostostoječa razdelilna omarica montirana
 na betonski temelj ob športnem igrišču .
Tipska prostostoječa omarica iz RF pločevine,
  dim. 1120*1260*310 mm; dvodelna, z dvoje 
vrati.
Omarica ima ključavnico uporabnika in je opremljena z opremo: 
Avtomatska varovalka 1x25 A     kos 1
Avtomatska varovalka 16 A        kos 14
Avtomatska varovalka 10 A        kos 2
Stikalo grebenasto 20 A              kos 11
Svetlobni rele vključno s senzorjem   kos 1
Kontaktor 4.0 ; 40 A                         kos 1
Preklopno stikalo 1,0,2 40 A              kos 13
Grelec za omarico,    kos 2
Termostat za montažo na DIN letev    kos 1
Enofazna vtičnica 16 A za montažo na DIN letev   kos 1
Vrstne sponke, drobni material in ostala oprema omarice, vključno z ožičenjem in priklopi.</t>
  </si>
  <si>
    <t>Kabel NYY3x4mm2 položen v kabelsko kanalizacijo in uvlečen v kandelabre h=12m, za priklop posameznega reflektorja</t>
  </si>
  <si>
    <t>Kabel NYY 4x2,5mm2 položen v kabelsko kanalizacijo in uvlečen v kandelabre h=12m, za priklop krmiljenja posameznega reflektorja</t>
  </si>
  <si>
    <t>n</t>
  </si>
  <si>
    <t>Izdelava kabelskih končnikov 3x6 mm2 Al-Cu, montaža kabelskih čevljev in priklop kabla v posamezni svetilki</t>
  </si>
  <si>
    <t>Kandelaber tipski h=12 m od tal, vroče cinkan
opremljen s priključno ploščico za priklop 2.
 svetilk in konzolo (košem) za montažo 2.
 reflektorjev, ožičen in postavljen v projektiran
 temelj. Komplet izdelava stebra, koša, 
 delavniških risb in postavitev ter ostala
 montažna dela z vsem materialom.
 Kandelaber mora zadovoljevati zahteve
 vetrne cone C.
Kot na primer tip EL-GO 12m, ali KORS CRS-2B 12-3, ali ustrezni</t>
  </si>
  <si>
    <t>Svetilka tip SITECO SiCOMPACT A2 MIDI,
( ALI USTREZNA ) z visokotlačno
metalhalogeno sijalko 400W, žaromet za 
montažo na kandelaber s posebej prirejeno 2- 
ročno konzolo za kandelaber,  z aluminijastim
 reflektorjem, visok sijaj, asimetrična široka porazdelitev; s prozornim pokrovom  z VVG, 
kompenzirano  ohišje za pritrditev z bočne 
strani iz tlačno ulitega aluminija, v  kovinsko 
sivi barvi (DB 702S); svetlobnotehnični pokrov
 sijalke iz enoslojnega varnostnega stekla 
(EVS/EGS)
Zaščitna stopnja: IP66
Zaščitni razred: ZR I 
montirana na konzolo pritrjeno na tipski jekleni
 kandelaber h= 12m od tal. Komplet izdelava 
in prilagoditev konzole (koša) za montažo 2. 
svetilk na steber, vključno z delavniškimi 
risbami.</t>
  </si>
  <si>
    <t>PVC opozorilni trak</t>
  </si>
  <si>
    <t>Plastični ščitnik</t>
  </si>
  <si>
    <t>Valjanec Fe Zn 25x4 mm in priklop na  vse kandelabre JR, vse kovinske elemente in vse kovinske ograje</t>
  </si>
  <si>
    <t>Meritve, pregledi in izdaja atestov</t>
  </si>
  <si>
    <t>Nepredvidena dela z vpisom v gradbeni dnevnik</t>
  </si>
  <si>
    <t>Zavarovanje gradbišča ob  cesti  pri uvlačenju kablov in pri postavitvi kandelabrov</t>
  </si>
  <si>
    <t>Strojni in deloma ročni izkop kabelskega kanala v pločniku dimenzije 0,4x1,0m globine</t>
  </si>
  <si>
    <t>m3</t>
  </si>
  <si>
    <t xml:space="preserve">Strojni in deloma ročni izkop kabelskega kanala v cestišču dimenzije 0.4x1.2m globine </t>
  </si>
  <si>
    <t>Dobava, polaganje in spajanje 1. cevne kanalizacije (1 x stigmaflex cev prereza110 mm), komplet</t>
  </si>
  <si>
    <t>Dobava, polaganje in spajanje 2. cevne kanalizacije (2 x stigmaflex cev prereza110 mm), komplet</t>
  </si>
  <si>
    <t>Dobava, polaganje in spajanje 3. cevne kanalizacije (3 x stigmaflex cev prereza110 mm), komplet</t>
  </si>
  <si>
    <t>o</t>
  </si>
  <si>
    <t>Beton MB 15 za obbetoniranje cevi pod cestiščem</t>
  </si>
  <si>
    <t>Zasip kabelskega jarka z izkopanim materialom</t>
  </si>
  <si>
    <t>Dobava in vgradnja peska granulacije od 3 do 7 mm in nabijanje v slojih</t>
  </si>
  <si>
    <t>Dobava in vgradnja tamponskega gramoza in nabijanje v slojih</t>
  </si>
  <si>
    <t>Odvoz odvečnega materijala</t>
  </si>
  <si>
    <t>Izkop in komplet izdelava tipskega betonskega jaška Fi 80 cm, pokrov IMP (LTŽ pokrov)</t>
  </si>
  <si>
    <t>Izkop in komplet izdelava tipskega temelja za krmilno omarico</t>
  </si>
  <si>
    <t xml:space="preserve">Izkop in komplet izdelava tipskega temelja za steber JR, h=12 m od tal </t>
  </si>
  <si>
    <t>Rezanje asfalta na pločniku</t>
  </si>
  <si>
    <t>m2</t>
  </si>
  <si>
    <t>Asfaltiranje pločnika</t>
  </si>
  <si>
    <t>Zakoličba nove trase JR  kanalizacije</t>
  </si>
  <si>
    <t>Izvedba križanj z meteorno kanalizacijo</t>
  </si>
  <si>
    <t>Izvedba križanj z vodovodom</t>
  </si>
  <si>
    <t xml:space="preserve"> SKUPAJ</t>
  </si>
  <si>
    <t>Strojni in deloma ročni izkop kabelskega kanala v pločniku dimenzije 0,6x1,2m globine</t>
  </si>
  <si>
    <t xml:space="preserve">Strojni in deloma ročni izkop kabelskega kanala v cestišču dimenzije 0.6x1.4m globine </t>
  </si>
  <si>
    <t>Dobava, polaganje in spajanje 4. cevne kanalizacije (3 x stigmaflex cev prereza160 mm in 2 x stigmaflex ), komplet</t>
  </si>
  <si>
    <t>Izdelava uvoda stigmaflex cevi 1x 160 in 3 x 110 mm v obstoječ jašek vključno z razbijanjem in zidarskimi zaključki po končanih delih.</t>
  </si>
  <si>
    <t>2.0    ZAVAROVANJE PRED DOTOKOM VODE</t>
  </si>
  <si>
    <t>Začasno črpanje vode pri napredovanju izkopa navzdol v vseh kategorijah, s črpalko kapacitete 5 do 10 l/s - skladno z geološkim elaboratom se talna voda nahaja na globini 2m na območju novega zidu</t>
  </si>
  <si>
    <t>Preddela na gradbišču, odstranjevanje kamenja, zidarskih ostankov in razne nesnage. Za podporni zid in tribune, ostalo zajeto v projektuigrišča/parkirišča.</t>
  </si>
  <si>
    <t>REKAPITULACIJA</t>
  </si>
  <si>
    <t>Nepredvidena dela v skupni vrednosti 10 % vrednosti del vseh zgoraj navedenih postav na zgornji konstrukciji.</t>
  </si>
  <si>
    <t>Strojni izkop v obstoječem terenu po kampadah. (geomehanik, predvidoma v začasnem naklonu 1:1 in z notranjimi in zunanjimi transporti na stalno deponijo po presoji izvajalca. (samo za zid in tribune, ostalo parkirišče/igrišče)</t>
  </si>
  <si>
    <t xml:space="preserve">Zasip. Zasipa se s kvalitetnim z izkopanim materjalom s primerno utrditvijo v plasteh po 30 cm. Upoštevati je dobavo, dovoz, vgradnjo in komprimiranje materiala.                                   </t>
  </si>
  <si>
    <t>Stalno deponijo in začasno deponijo za materiale nastale pri rušitvah in za izkopne materiale, si zagotovi izvajalec sam.</t>
  </si>
  <si>
    <t xml:space="preserve">I. </t>
  </si>
  <si>
    <t>PLINOVOD</t>
  </si>
  <si>
    <t xml:space="preserve">II. </t>
  </si>
  <si>
    <t>GRADBENA DELA</t>
  </si>
  <si>
    <t>S K U P A J:</t>
  </si>
  <si>
    <t>I.</t>
  </si>
  <si>
    <t>Polietilenska cev za distribucijo UNP plina izdelana iz poliuretanske mase po MRS klasifikaciji tip PE 100, katerih kakovost materiala odgovarja ustreznim mednarodnim standardom, oziroma mora biti izdelana po SIST ISO4437, DVGW VP608, serije SDR17, za maksimalni tlak do 4bar.
Dobava in montaža.
(Ustreza: Totra plastika PE100+, SDR17,0.)</t>
  </si>
  <si>
    <t>PEHD 110x6,6 mm</t>
  </si>
  <si>
    <t>m'</t>
  </si>
  <si>
    <t>PEHD 90x5,4 mm</t>
  </si>
  <si>
    <t>Krogelni ventil za UNP plinovod s teleskopskim nastavkom katerega maksimalni tlak je 10 bar in mora biti namenjena podzemni vgradnji. Ohišje mora biti izdelano iz PEHD materiala. Klasifikacijski tip PE100/SDR11.
Dobava in montaža.
(Ustreza: Frialen-Fratec KH.)</t>
  </si>
  <si>
    <t>Odcepni reducirni T kos za UNP plinovod ter maksimalni tlak 10bar. Odcepni reducirni T kos mora biti namenjen podzemni vgradnji. Ohišje mora biti izdelano iz PEHD materiala. Klasifikacijski tip PE100/SDR11. Odcepni reducirni T kos je dobavljiv brez obojk (3x).
Dobava in montaža.
(Ustreza: Frialen-Fratec BTred.)</t>
  </si>
  <si>
    <t>Zaključna kapa za UNP plinovod ter maksimalni tlak 10 bar. Zaključna kapa mora biti namenjena podzemni vgradnji. Ohišje mora biti izdelano iz PEHD materiala. Klasifikacijski tip PE100/SDR11. Zaključna kapa je dobavljiva brez obojke (1x).
Dobava in montaža.
(Ustreza: Frialen-Fratec BK.)</t>
  </si>
  <si>
    <t>PE izpihovalna cev izdelana iz cevi PE 100, dimenzije PE 63, kolena PE63, reducirnega kosa PE 63/32, prehodnega kosa PE 32/DN 25, s krogelno pipo DN 25 tlačne stopnje PN 4, z navojnima priključkoma in zaprto z navojnim čepom, skupaj s PVC cevjo, mivko potrebno za zapolnitev PVC cevi, dolžine cca 1,5m, ki se prilagodi na mestu vgradnje, ter varilnim, tesnilnim in vijačnim materialom.
Dobava in montaža.</t>
  </si>
  <si>
    <t>Spojka elektrovarilna z omejevalnikom za UNP plinovod ter maksimalni tlak 10 bar. Namenjena mora biti podzemni vgradnji. Ohišje mora biti izdelano iz PEHD materiala. Klasifikacijski tip PE100/SDR11.
Dobava in montaža.
(Ustreza: Frialen-Fratec MB.)</t>
  </si>
  <si>
    <t xml:space="preserve">PE 90/PE 125     </t>
  </si>
  <si>
    <t>Pozicijska tablica izdelana po DIN4065 za oznako odcepov hišnih priključkov, skupaj s pritrdilnim materialom in izmero.
Dobava in montaža.</t>
  </si>
  <si>
    <t>Polietilenska cev za zaščito UNP plinovoda na mestu prečkanja z komunalnimi vodi izdelana iz poliuretanske mase po MRS klasifikaciji tip PE 100, katerih kakovost materiala odgovarja ustreznim mednarodnim standardom, oziroma mora biti izdelana po SIST ISO4437, DVGW VP608, serije SDR11, za maksimalni tlak do 4bar. Upošteva se skupna dolžin vseh cevi potrebnih za zaščito.
Dobava in montaža.
(Ustreza: Totra plastika PE100+,SDR17,0.)</t>
  </si>
  <si>
    <t>Distančni obroči, za zaščito UNP plinovoda na mestu polaganja v PEHD zaščitno cev. Ustrezati morajo mednarodnemu standardu UNI EN 527
Dobava in montaža.
(Ustreza: Raci Colari Tip F.)</t>
  </si>
  <si>
    <t>kompl</t>
  </si>
  <si>
    <t>Tesnilna gumi manšeta, za zaščito UNP plinovoda na mestu polaganja v PEHD zaščitno cev. Izdelana mora biti sintetične gume. V setu mora biti tudi objemka (2kos) za fiksiranje na PEHD plinovodno cev in objemka (2kos) za fiksiranje na zaščitno cev.
Dobava in montaža.
(Ustreza: Raci Espansit Z.)</t>
  </si>
  <si>
    <t>Hišna plinska uvodnica narejena po zahtevah DVGW G 459 in preskušena v skladu z zahtevami DVGW VP 601. Zaporni organ mora biti tlačne stopnje PN 4 in termično varovana v skladu z zahtevami DVGW VP 301 V ceni uvodnice  je zajeta vgradnja skupaj z  vrtanjem  zidu in vzpostavitvijo  v prvotno stanje.
Priključni sklop  sestavljen  iz:
- prehodnega kosa PE90/jeklo DN80,
- jeklene brezšivne srednjetežke črne cevi
  po DIN 2440,  material  St 38.5, DN80,
- zapornega organa DN80 iz jekla
   prirobnične izvedbe,  tlačne  stopnje 
   PN4, standardne  dolžine, atestirana za
   UNP, z ročko za posluževanje, skupaj z 
   izolirnim kosom in tesnilnim materialom,
   zaprta s slepo prirobnico,
- omarice za zaporno pipo,  izdelane iz nerjaveče pločevine po delavniški risbi 
proizvajalca, prirejene za vgradnjo v zid in z napisom: GLAVNA PLINSKA ZAPORNA PIPA, dimenzije: 500x500x250 mm.</t>
  </si>
  <si>
    <t>Upravljalski nadzor, upravljalca plinovodnega omrežja.</t>
  </si>
  <si>
    <t>Strokovni nadzor pooblaščenega nadzornika s strokovnimi izpitom za strojne instalacije in strojno opremo.</t>
  </si>
  <si>
    <t>%</t>
  </si>
  <si>
    <t>PLINOVOD SKUPAJ</t>
  </si>
  <si>
    <t>II.</t>
  </si>
  <si>
    <t>Zakoličba trase, zavarovanje zakoličbe in izdelava zakoličbenega načrta.</t>
  </si>
  <si>
    <t>Rezanje, rušenje in odstranitev asfalta na vozišču deb.6-8 cm, z vsemi manipulacijami, z odvozom na stalno deponijo in vključno s pristojbino.</t>
  </si>
  <si>
    <t>Strojni izkop humusa v deb. do 20cm z odrivom na rob izkopa.</t>
  </si>
  <si>
    <t>a) strojni izkop</t>
  </si>
  <si>
    <t>b) ročni izkop</t>
  </si>
  <si>
    <t>Priprava temeljnih tal z grobim planiranjem točnosti do 3.0 cm in komprimiranjem do E = 40 MPa.</t>
  </si>
  <si>
    <t>Izdelava posteljice in ročni obsip cevi z dopeljanim peskom zrnatosti od 0 do 6 mm (po detajlu iz projekta), ter ročno nabijanje v slojih do potrebne zbitosti.</t>
  </si>
  <si>
    <t>Zasipavanje jarkov z izkopanim materialom finejših frakcij z nabijanjem v plasteh do E = 60MPa. Debelina sloja 30 cm.</t>
  </si>
  <si>
    <t>Izvedba nevezane nosilne plasti iz gramoza z razgrinjanjem in komprimiranjem do E = 100 Mpa, točnosti do 1 cm. Granulacije do 60 mm. Debelina sloja 40 cm.</t>
  </si>
  <si>
    <t>Izdelava cementne stabilizacije iz tampona TD32 z dodatkom 5% m/m cementa v debelini 10 cm.</t>
  </si>
  <si>
    <t>Pobrizg stika na obstoječem asfaltu z bitumensko emulzijo</t>
  </si>
  <si>
    <t>Dobava in vgrajevanje dvoslojnega asfalta, odstranjevanje sloja tampona v debelini grobega in finega asfalta, fino planiranje in valjanje podlage, obrizg  z emulzijo, obdelava stika med novim in starim asfaltom in obnovitvijo horizontalne prometne signalizacije.</t>
  </si>
  <si>
    <t>bitudrobir d = 6s cm, frakcije 0/22 mm</t>
  </si>
  <si>
    <t>EAB asfaltbeton d = 3 cm frakcije 0/11 mm</t>
  </si>
  <si>
    <t>Humuziranje, frezanje, fino planiranje s točnostjo +-3 cm, setev travne mešanice (4 kg/100 m2) ter valjanje in zagrabljanje - v deb. 25-30 cm.</t>
  </si>
  <si>
    <r>
      <t xml:space="preserve">Dobava in polaganje opozorilnega PVC traku, rumene barve z oznako </t>
    </r>
    <r>
      <rPr>
        <b/>
        <sz val="10"/>
        <rFont val="Arial"/>
        <family val="2"/>
      </rPr>
      <t>POZOR PLINOVOD</t>
    </r>
    <r>
      <rPr>
        <sz val="10"/>
        <rFont val="Arial"/>
        <family val="2"/>
      </rPr>
      <t>.</t>
    </r>
  </si>
  <si>
    <t>Odvoz odvečnega izkopanega materiala, z vsemi manipulacijami na stalno deponijo, vključno s pristojbino.</t>
  </si>
  <si>
    <t>Dobava montažne armiranobetonske plošče iz MB 20 za cestno kapo in postavitev na niveleto.</t>
  </si>
  <si>
    <t>komp</t>
  </si>
  <si>
    <t>Postavitev in obbetoniranje litoželezne kape.</t>
  </si>
  <si>
    <t>Geodetski posnetki s kartiranjem.</t>
  </si>
  <si>
    <t>22.</t>
  </si>
  <si>
    <t>GRADBENA DELA SKUPAJ</t>
  </si>
  <si>
    <t xml:space="preserve">     PRILOGA 1.4</t>
  </si>
  <si>
    <t>Manjša nepredvidljiva dela, se obračunajo po dejansko porabljenem materialu in delih, odobrena s strani nadzora in obračunana po analizi cen v skladu s kalkulativnimi elementi (5% vrednosti post. 1.-18.)</t>
  </si>
  <si>
    <r>
      <t>Kombinirani izkop</t>
    </r>
    <r>
      <rPr>
        <b/>
        <u val="single"/>
        <sz val="11"/>
        <rFont val="Arial"/>
        <family val="2"/>
      </rPr>
      <t xml:space="preserve"> </t>
    </r>
    <r>
      <rPr>
        <sz val="11"/>
        <rFont val="Arial"/>
        <family val="2"/>
      </rPr>
      <t xml:space="preserve">jarka za cevovod v terenu III. kategorije, globine do 2,0 m.                                                                                                                                                                                                                                                     </t>
    </r>
  </si>
  <si>
    <t xml:space="preserve">Zakoličba in nadzor upravljalca podzemnih instalacij (vodovod, kanalizacija, plin, vročevod, elektro, javna razsvetljava, informacijski vodi),  ki prečkajo ali kako drugače segajo v profil izkopa - ocena.
</t>
  </si>
  <si>
    <t xml:space="preserve">Stroški zapore ceste, prometna signalizacija in osvetlitev zapore.
</t>
  </si>
  <si>
    <t>Nepredvidena dela odobrena s strani nadzora in obračunana po analizi cen v skladu s kalkulativnimi elementi (10% od post.1.-21.)</t>
  </si>
  <si>
    <t xml:space="preserve">SKUPAJ </t>
  </si>
  <si>
    <t>JAVNA RAZSVETLJAVA IGRIŠČE ELEKTROMONTAŽNI DEL</t>
  </si>
  <si>
    <t xml:space="preserve">GRADBENI DEL  </t>
  </si>
  <si>
    <t>GRADBENI DEL IGRIŠČE</t>
  </si>
  <si>
    <t>Zaščita gradbišča pri izkopu</t>
  </si>
  <si>
    <t xml:space="preserve">Stroški nadzora Elektro Primorska </t>
  </si>
  <si>
    <t>Izvedba križanj s SN kanalizacijo</t>
  </si>
  <si>
    <t xml:space="preserve">Opomba: pri postavki 17 navesti %, ki ga nudi ponudnik! </t>
  </si>
  <si>
    <t>Pripravljalna in zaključna dela ( ___% vrednosti post. 1 do 16 )</t>
  </si>
  <si>
    <t>Izdelava PID</t>
  </si>
  <si>
    <t>Pripravljalna in zaključna dela ( ___% vrednosti post. 1 do 19 )</t>
  </si>
  <si>
    <t xml:space="preserve">Opomba: pri postavkI 20 navesti %, ki ga nudi ponudnik! </t>
  </si>
  <si>
    <t>Drobni material ( ___% vrednosti post. 1 do 15 )</t>
  </si>
  <si>
    <t>Manipulativni stroški , priprava materiala in dela ( ___% vrednosti post. 1 do 16 )</t>
  </si>
  <si>
    <t xml:space="preserve">Opomba: pri postavkah 16 in 17 navesti %, ki ju nudi ponudnik! </t>
  </si>
  <si>
    <t>NOVOGRADNJA IGRIŠČA OB DOMU NA VIDMU</t>
  </si>
  <si>
    <t>GRADBENI DEL ZA PRESTAVITVE - PARKIRIŠČE IN IGRIŠČE</t>
  </si>
  <si>
    <t xml:space="preserve">     PRILOGA 1.41</t>
  </si>
  <si>
    <t xml:space="preserve">     PRILOGA 1.42</t>
  </si>
  <si>
    <t xml:space="preserve">     PRILOGA 1.43</t>
  </si>
  <si>
    <t>B.</t>
  </si>
  <si>
    <t>PREDRAČUN DEL</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</si>
</sst>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
    <numFmt numFmtId="173" formatCode="#,##0.00\ _S_I_T"/>
    <numFmt numFmtId="174" formatCode="0.0%"/>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 #,##0_);_(* \(#,##0\);_(* &quot;-&quot;_);_(@_)"/>
    <numFmt numFmtId="181" formatCode="_(&quot;$&quot;* #,##0.00_);_(&quot;$&quot;* \(#,##0.00\);_(&quot;$&quot;* &quot;-&quot;??_);_(@_)"/>
    <numFmt numFmtId="182" formatCode="_(* #,##0.00_);_(* \(#,##0.00\);_(* &quot;-&quot;??_);_(@_)"/>
    <numFmt numFmtId="183" formatCode="0.0"/>
    <numFmt numFmtId="184" formatCode="#,##0.0"/>
    <numFmt numFmtId="185" formatCode="0.0000"/>
    <numFmt numFmtId="186" formatCode="#,##0.000"/>
    <numFmt numFmtId="187" formatCode="dd/\ mmm/\ yy"/>
    <numFmt numFmtId="188" formatCode=";;;"/>
    <numFmt numFmtId="189" formatCode="&quot;True&quot;;&quot;True&quot;;&quot;False&quot;"/>
    <numFmt numFmtId="190" formatCode="&quot;On&quot;;&quot;On&quot;;&quot;Off&quot;"/>
    <numFmt numFmtId="191" formatCode="dd/mm/yy"/>
    <numFmt numFmtId="192" formatCode="#,##0.00\ [$SIT-424];[Red]\-#,##0.00\ [$SIT-424]"/>
    <numFmt numFmtId="193" formatCode="_ * #,##0.00_-\ _S_I_T_ ;_ * #,##0.00\-\ _S_I_T_ ;_ * &quot;-&quot;??_-\ _S_I_T_ ;_ @_ "/>
    <numFmt numFmtId="194" formatCode="#,##0.00&quot; &quot;;&quot;-&quot;#,##0.00&quot; &quot;"/>
    <numFmt numFmtId="195" formatCode="_-* #,##0.000\ _S_I_T_-;\-* #,##0.000\ _S_I_T_-;_-* &quot;-&quot;??\ _S_I_T_-;_-@_-"/>
    <numFmt numFmtId="196" formatCode="#,##0.00_ ;\-#,##0.00\ "/>
  </numFmts>
  <fonts count="83">
    <font>
      <sz val="10"/>
      <name val="Arial CE"/>
      <family val="0"/>
    </font>
    <font>
      <b/>
      <sz val="10"/>
      <name val="Arial CE"/>
      <family val="0"/>
    </font>
    <font>
      <i/>
      <sz val="10"/>
      <name val="Arial CE"/>
      <family val="0"/>
    </font>
    <font>
      <b/>
      <i/>
      <sz val="10"/>
      <name val="Arial CE"/>
      <family val="0"/>
    </font>
    <font>
      <sz val="8"/>
      <name val="Arial CE"/>
      <family val="0"/>
    </font>
    <font>
      <sz val="11"/>
      <name val="Arial CE"/>
      <family val="0"/>
    </font>
    <font>
      <b/>
      <sz val="11"/>
      <color indexed="8"/>
      <name val="Calibri"/>
      <family val="2"/>
    </font>
    <font>
      <sz val="11"/>
      <color indexed="8"/>
      <name val="Calibri"/>
      <family val="2"/>
    </font>
    <font>
      <b/>
      <sz val="11"/>
      <name val="Arial CE"/>
      <family val="0"/>
    </font>
    <font>
      <sz val="11"/>
      <color indexed="60"/>
      <name val="Arial"/>
      <family val="2"/>
    </font>
    <font>
      <b/>
      <sz val="11"/>
      <name val="Arial"/>
      <family val="2"/>
    </font>
    <font>
      <sz val="11"/>
      <name val="Arial"/>
      <family val="2"/>
    </font>
    <font>
      <vertAlign val="superscript"/>
      <sz val="8"/>
      <name val="Arial"/>
      <family val="2"/>
    </font>
    <font>
      <vertAlign val="superscript"/>
      <sz val="11"/>
      <name val="Arial"/>
      <family val="2"/>
    </font>
    <font>
      <b/>
      <sz val="12"/>
      <name val="Arial"/>
      <family val="2"/>
    </font>
    <font>
      <sz val="12"/>
      <name val="Symbol"/>
      <family val="1"/>
    </font>
    <font>
      <sz val="9"/>
      <name val="Arial Narrow"/>
      <family val="2"/>
    </font>
    <font>
      <b/>
      <sz val="9"/>
      <name val="Arial Narrow"/>
      <family val="2"/>
    </font>
    <font>
      <vertAlign val="superscript"/>
      <sz val="9"/>
      <name val="Arial Narrow"/>
      <family val="2"/>
    </font>
    <font>
      <b/>
      <sz val="12"/>
      <name val="Calibri"/>
      <family val="2"/>
    </font>
    <font>
      <sz val="12"/>
      <name val="Arial CE"/>
      <family val="0"/>
    </font>
    <font>
      <sz val="10"/>
      <color indexed="8"/>
      <name val="Arial CE"/>
      <family val="0"/>
    </font>
    <font>
      <b/>
      <sz val="10"/>
      <color indexed="8"/>
      <name val="Arial CE"/>
      <family val="0"/>
    </font>
    <font>
      <sz val="10"/>
      <color indexed="8"/>
      <name val="Arial"/>
      <family val="2"/>
    </font>
    <font>
      <b/>
      <sz val="10"/>
      <color indexed="8"/>
      <name val="Arial"/>
      <family val="2"/>
    </font>
    <font>
      <sz val="10"/>
      <color indexed="8"/>
      <name val="Helvetica"/>
      <family val="0"/>
    </font>
    <font>
      <b/>
      <sz val="15"/>
      <name val="Arial"/>
      <family val="2"/>
    </font>
    <font>
      <sz val="15"/>
      <name val="Arial"/>
      <family val="2"/>
    </font>
    <font>
      <b/>
      <u val="single"/>
      <sz val="11"/>
      <name val="Arial"/>
      <family val="2"/>
    </font>
    <font>
      <b/>
      <sz val="10"/>
      <name val="Arial"/>
      <family val="2"/>
    </font>
    <font>
      <sz val="10"/>
      <name val="Arial"/>
      <family val="2"/>
    </font>
    <font>
      <sz val="11"/>
      <color indexed="9"/>
      <name val="Calibri"/>
      <family val="2"/>
    </font>
    <font>
      <sz val="11"/>
      <color indexed="17"/>
      <name val="Calibri"/>
      <family val="2"/>
    </font>
    <font>
      <b/>
      <sz val="11"/>
      <color indexed="63"/>
      <name val="Calibri"/>
      <family val="2"/>
    </font>
    <font>
      <sz val="18"/>
      <color indexed="57"/>
      <name val="Calibri Light"/>
      <family val="2"/>
    </font>
    <font>
      <b/>
      <sz val="15"/>
      <color indexed="57"/>
      <name val="Calibri"/>
      <family val="2"/>
    </font>
    <font>
      <b/>
      <sz val="13"/>
      <color indexed="57"/>
      <name val="Calibri"/>
      <family val="2"/>
    </font>
    <font>
      <b/>
      <sz val="11"/>
      <color indexed="57"/>
      <name val="Calibri"/>
      <family val="2"/>
    </font>
    <font>
      <sz val="11"/>
      <color indexed="19"/>
      <name val="Calibri"/>
      <family val="2"/>
    </font>
    <font>
      <sz val="11"/>
      <color indexed="10"/>
      <name val="Calibri"/>
      <family val="2"/>
    </font>
    <font>
      <i/>
      <sz val="11"/>
      <color indexed="23"/>
      <name val="Calibri"/>
      <family val="2"/>
    </font>
    <font>
      <b/>
      <sz val="11"/>
      <color indexed="9"/>
      <name val="Calibri"/>
      <family val="2"/>
    </font>
    <font>
      <b/>
      <sz val="11"/>
      <color indexed="10"/>
      <name val="Calibri"/>
      <family val="2"/>
    </font>
    <font>
      <sz val="11"/>
      <color indexed="20"/>
      <name val="Calibri"/>
      <family val="2"/>
    </font>
    <font>
      <sz val="11"/>
      <color indexed="62"/>
      <name val="Calibri"/>
      <family val="2"/>
    </font>
    <font>
      <sz val="11"/>
      <color indexed="30"/>
      <name val="Arial"/>
      <family val="2"/>
    </font>
    <font>
      <sz val="11"/>
      <color indexed="54"/>
      <name val="Arial"/>
      <family val="2"/>
    </font>
    <font>
      <sz val="10"/>
      <color indexed="54"/>
      <name val="Arial"/>
      <family val="2"/>
    </font>
    <font>
      <sz val="11"/>
      <color indexed="10"/>
      <name val="Arial"/>
      <family val="2"/>
    </font>
    <font>
      <b/>
      <sz val="11"/>
      <color indexed="10"/>
      <name val="Arial"/>
      <family val="2"/>
    </font>
    <font>
      <sz val="10"/>
      <color indexed="10"/>
      <name val="Arial"/>
      <family val="2"/>
    </font>
    <font>
      <b/>
      <sz val="11"/>
      <color indexed="54"/>
      <name val="Arial"/>
      <family val="2"/>
    </font>
    <font>
      <sz val="11"/>
      <color indexed="54"/>
      <name val="Arial CE"/>
      <family val="2"/>
    </font>
    <font>
      <sz val="10"/>
      <color indexed="10"/>
      <name val="Arial CE"/>
      <family val="0"/>
    </font>
    <font>
      <sz val="11"/>
      <color indexed="8"/>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1"/>
      <color rgb="FF0070C0"/>
      <name val="Arial"/>
      <family val="2"/>
    </font>
    <font>
      <sz val="11"/>
      <color theme="3" tint="0.39998000860214233"/>
      <name val="Arial"/>
      <family val="2"/>
    </font>
    <font>
      <sz val="10"/>
      <color theme="3" tint="0.39998000860214233"/>
      <name val="Arial"/>
      <family val="2"/>
    </font>
    <font>
      <sz val="11"/>
      <color rgb="FFFF0000"/>
      <name val="Arial"/>
      <family val="2"/>
    </font>
    <font>
      <b/>
      <sz val="11"/>
      <color rgb="FFFF0000"/>
      <name val="Arial"/>
      <family val="2"/>
    </font>
    <font>
      <sz val="10"/>
      <color rgb="FFFF0000"/>
      <name val="Arial"/>
      <family val="2"/>
    </font>
    <font>
      <b/>
      <sz val="11"/>
      <color theme="3" tint="0.39998000860214233"/>
      <name val="Arial"/>
      <family val="2"/>
    </font>
    <font>
      <sz val="11"/>
      <color theme="3" tint="0.39998000860214233"/>
      <name val="Arial CE"/>
      <family val="2"/>
    </font>
    <font>
      <sz val="10"/>
      <color rgb="FFFF0000"/>
      <name val="Arial CE"/>
      <family val="0"/>
    </font>
    <font>
      <sz val="11"/>
      <color rgb="FF000000"/>
      <name val="Arial"/>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
      <patternFill patternType="solid">
        <fgColor indexed="9"/>
        <bgColor indexed="64"/>
      </patternFill>
    </fill>
  </fills>
  <borders count="43">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hair">
        <color indexed="8"/>
      </top>
      <bottom style="hair">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double">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color indexed="63"/>
      </bottom>
    </border>
    <border>
      <left>
        <color indexed="63"/>
      </left>
      <right style="double">
        <color indexed="8"/>
      </right>
      <top>
        <color indexed="63"/>
      </top>
      <bottom>
        <color indexed="63"/>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double"/>
    </border>
    <border>
      <left>
        <color indexed="63"/>
      </left>
      <right>
        <color indexed="63"/>
      </right>
      <top style="double"/>
      <bottom style="double"/>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7" fillId="0" borderId="0">
      <alignment/>
      <protection/>
    </xf>
    <xf numFmtId="0" fontId="58" fillId="21" borderId="1" applyNumberFormat="0" applyAlignment="0" applyProtection="0"/>
    <xf numFmtId="0" fontId="59" fillId="0" borderId="0" applyNumberFormat="0" applyFill="0" applyBorder="0" applyAlignment="0" applyProtection="0"/>
    <xf numFmtId="0" fontId="60" fillId="0" borderId="2" applyNumberFormat="0" applyFill="0" applyAlignment="0" applyProtection="0"/>
    <xf numFmtId="0" fontId="61" fillId="0" borderId="3" applyNumberFormat="0" applyFill="0" applyAlignment="0" applyProtection="0"/>
    <xf numFmtId="0" fontId="62" fillId="0" borderId="4" applyNumberFormat="0" applyFill="0" applyAlignment="0" applyProtection="0"/>
    <xf numFmtId="0" fontId="62" fillId="0" borderId="0" applyNumberFormat="0" applyFill="0" applyBorder="0" applyAlignment="0" applyProtection="0"/>
    <xf numFmtId="0" fontId="63"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66" fillId="0" borderId="6" applyNumberFormat="0" applyFill="0" applyAlignment="0" applyProtection="0"/>
    <xf numFmtId="0" fontId="67" fillId="30" borderId="7" applyNumberFormat="0" applyAlignment="0" applyProtection="0"/>
    <xf numFmtId="0" fontId="68" fillId="21" borderId="8" applyNumberFormat="0" applyAlignment="0" applyProtection="0"/>
    <xf numFmtId="0" fontId="69"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0" fillId="32" borderId="8" applyNumberFormat="0" applyAlignment="0" applyProtection="0"/>
    <xf numFmtId="0" fontId="71" fillId="0" borderId="9" applyNumberFormat="0" applyFill="0" applyAlignment="0" applyProtection="0"/>
  </cellStyleXfs>
  <cellXfs count="430">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0" fillId="0" borderId="0" xfId="0" applyAlignment="1">
      <alignment horizontal="right"/>
    </xf>
    <xf numFmtId="4" fontId="6" fillId="0" borderId="0" xfId="0" applyNumberFormat="1" applyFont="1" applyFill="1" applyAlignment="1">
      <alignment vertical="top"/>
    </xf>
    <xf numFmtId="4" fontId="6" fillId="0" borderId="0" xfId="0" applyNumberFormat="1" applyFont="1" applyFill="1" applyAlignment="1">
      <alignment wrapText="1"/>
    </xf>
    <xf numFmtId="4" fontId="6" fillId="0" borderId="0" xfId="0" applyNumberFormat="1" applyFont="1" applyFill="1" applyAlignment="1">
      <alignment/>
    </xf>
    <xf numFmtId="4" fontId="6" fillId="0" borderId="0" xfId="0" applyNumberFormat="1" applyFont="1" applyFill="1" applyAlignment="1">
      <alignment/>
    </xf>
    <xf numFmtId="0" fontId="0" fillId="0" borderId="10" xfId="0" applyBorder="1" applyAlignment="1">
      <alignment/>
    </xf>
    <xf numFmtId="0" fontId="1" fillId="0" borderId="0" xfId="0" applyFont="1" applyAlignment="1">
      <alignment/>
    </xf>
    <xf numFmtId="4" fontId="1" fillId="0" borderId="0" xfId="0" applyNumberFormat="1" applyFont="1" applyAlignment="1">
      <alignment/>
    </xf>
    <xf numFmtId="0" fontId="1" fillId="0" borderId="10" xfId="0" applyFont="1" applyBorder="1" applyAlignment="1">
      <alignment/>
    </xf>
    <xf numFmtId="4" fontId="6" fillId="0" borderId="10" xfId="0" applyNumberFormat="1" applyFont="1" applyFill="1" applyBorder="1" applyAlignment="1">
      <alignment/>
    </xf>
    <xf numFmtId="0" fontId="0" fillId="0" borderId="0" xfId="0" applyBorder="1" applyAlignment="1">
      <alignment/>
    </xf>
    <xf numFmtId="9" fontId="0" fillId="0" borderId="10" xfId="0" applyNumberFormat="1" applyBorder="1" applyAlignment="1">
      <alignment/>
    </xf>
    <xf numFmtId="4" fontId="0" fillId="0" borderId="10" xfId="0" applyNumberFormat="1" applyBorder="1" applyAlignment="1">
      <alignment/>
    </xf>
    <xf numFmtId="0" fontId="9" fillId="0" borderId="0" xfId="0" applyFont="1" applyFill="1" applyAlignment="1">
      <alignment vertical="top"/>
    </xf>
    <xf numFmtId="3" fontId="9" fillId="0" borderId="0" xfId="0" applyNumberFormat="1" applyFont="1" applyFill="1" applyAlignment="1">
      <alignment vertical="top"/>
    </xf>
    <xf numFmtId="0" fontId="9" fillId="0" borderId="0" xfId="0" applyFont="1" applyFill="1" applyAlignment="1">
      <alignment vertical="top" wrapText="1"/>
    </xf>
    <xf numFmtId="0" fontId="9" fillId="0" borderId="0" xfId="0" applyFont="1" applyFill="1" applyAlignment="1">
      <alignment/>
    </xf>
    <xf numFmtId="184" fontId="9" fillId="0" borderId="0" xfId="0" applyNumberFormat="1" applyFont="1" applyFill="1" applyAlignment="1">
      <alignment/>
    </xf>
    <xf numFmtId="4" fontId="9" fillId="0" borderId="0" xfId="0" applyNumberFormat="1" applyFont="1" applyFill="1" applyAlignment="1">
      <alignment/>
    </xf>
    <xf numFmtId="3" fontId="11" fillId="0" borderId="0" xfId="0" applyNumberFormat="1" applyFont="1" applyFill="1" applyBorder="1" applyAlignment="1">
      <alignment vertical="top"/>
    </xf>
    <xf numFmtId="0" fontId="11" fillId="0" borderId="0" xfId="0" applyFont="1" applyFill="1" applyBorder="1" applyAlignment="1">
      <alignment vertical="top" wrapText="1"/>
    </xf>
    <xf numFmtId="0" fontId="11" fillId="0" borderId="0" xfId="0" applyFont="1" applyFill="1" applyBorder="1" applyAlignment="1">
      <alignment/>
    </xf>
    <xf numFmtId="184" fontId="11" fillId="0" borderId="0" xfId="0" applyNumberFormat="1" applyFont="1" applyFill="1" applyBorder="1" applyAlignment="1">
      <alignment/>
    </xf>
    <xf numFmtId="4" fontId="11" fillId="0" borderId="0" xfId="0" applyNumberFormat="1" applyFont="1" applyFill="1" applyBorder="1" applyAlignment="1">
      <alignment/>
    </xf>
    <xf numFmtId="0" fontId="10" fillId="0" borderId="0" xfId="0" applyFont="1" applyFill="1" applyBorder="1" applyAlignment="1">
      <alignment vertical="top"/>
    </xf>
    <xf numFmtId="3" fontId="11" fillId="0" borderId="0" xfId="0" applyNumberFormat="1" applyFont="1" applyFill="1" applyAlignment="1">
      <alignment vertical="top"/>
    </xf>
    <xf numFmtId="184" fontId="10" fillId="0" borderId="0" xfId="0" applyNumberFormat="1" applyFont="1" applyFill="1" applyBorder="1" applyAlignment="1">
      <alignment/>
    </xf>
    <xf numFmtId="0" fontId="10" fillId="0" borderId="0" xfId="0" applyFont="1" applyFill="1" applyBorder="1" applyAlignment="1">
      <alignment/>
    </xf>
    <xf numFmtId="0" fontId="11" fillId="0" borderId="0" xfId="0" applyFont="1" applyFill="1" applyBorder="1" applyAlignment="1">
      <alignment vertical="top"/>
    </xf>
    <xf numFmtId="0" fontId="10" fillId="0" borderId="11" xfId="0" applyFont="1" applyFill="1" applyBorder="1" applyAlignment="1">
      <alignment vertical="top"/>
    </xf>
    <xf numFmtId="3" fontId="10" fillId="0" borderId="12" xfId="0" applyNumberFormat="1" applyFont="1" applyFill="1" applyBorder="1" applyAlignment="1">
      <alignment vertical="top"/>
    </xf>
    <xf numFmtId="0" fontId="10" fillId="0" borderId="12" xfId="0" applyFont="1" applyFill="1" applyBorder="1" applyAlignment="1">
      <alignment vertical="top" wrapText="1"/>
    </xf>
    <xf numFmtId="0" fontId="10" fillId="0" borderId="12" xfId="0" applyFont="1" applyFill="1" applyBorder="1" applyAlignment="1">
      <alignment/>
    </xf>
    <xf numFmtId="184" fontId="10" fillId="0" borderId="12" xfId="0" applyNumberFormat="1" applyFont="1" applyFill="1" applyBorder="1" applyAlignment="1">
      <alignment/>
    </xf>
    <xf numFmtId="4" fontId="10" fillId="0" borderId="12" xfId="0" applyNumberFormat="1" applyFont="1" applyFill="1" applyBorder="1" applyAlignment="1">
      <alignment/>
    </xf>
    <xf numFmtId="4" fontId="10" fillId="0" borderId="13" xfId="0" applyNumberFormat="1" applyFont="1" applyFill="1" applyBorder="1" applyAlignment="1">
      <alignment/>
    </xf>
    <xf numFmtId="3" fontId="10" fillId="0" borderId="0" xfId="0" applyNumberFormat="1" applyFont="1" applyFill="1" applyBorder="1" applyAlignment="1">
      <alignment vertical="top"/>
    </xf>
    <xf numFmtId="0" fontId="10" fillId="0" borderId="0" xfId="0" applyFont="1" applyFill="1" applyBorder="1" applyAlignment="1">
      <alignment vertical="top" wrapText="1"/>
    </xf>
    <xf numFmtId="4" fontId="10" fillId="0" borderId="0" xfId="0" applyNumberFormat="1" applyFont="1" applyFill="1" applyBorder="1" applyAlignment="1">
      <alignment/>
    </xf>
    <xf numFmtId="0" fontId="9" fillId="0" borderId="0" xfId="0" applyFont="1" applyFill="1" applyBorder="1" applyAlignment="1">
      <alignment vertical="top"/>
    </xf>
    <xf numFmtId="3" fontId="9" fillId="0" borderId="0" xfId="0" applyNumberFormat="1" applyFont="1" applyFill="1" applyBorder="1" applyAlignment="1">
      <alignment vertical="top"/>
    </xf>
    <xf numFmtId="0" fontId="9" fillId="0" borderId="0" xfId="0" applyFont="1" applyFill="1" applyBorder="1" applyAlignment="1">
      <alignment vertical="top" wrapText="1"/>
    </xf>
    <xf numFmtId="0" fontId="9" fillId="0" borderId="0" xfId="0" applyFont="1" applyFill="1" applyBorder="1" applyAlignment="1">
      <alignment/>
    </xf>
    <xf numFmtId="184" fontId="9" fillId="0" borderId="0" xfId="0" applyNumberFormat="1" applyFont="1" applyFill="1" applyBorder="1" applyAlignment="1">
      <alignment/>
    </xf>
    <xf numFmtId="4" fontId="9" fillId="0" borderId="0" xfId="0" applyNumberFormat="1" applyFont="1" applyFill="1" applyBorder="1" applyAlignment="1">
      <alignment/>
    </xf>
    <xf numFmtId="4" fontId="11" fillId="0" borderId="14" xfId="0" applyNumberFormat="1" applyFont="1" applyFill="1" applyBorder="1" applyAlignment="1">
      <alignment/>
    </xf>
    <xf numFmtId="4" fontId="11" fillId="0" borderId="15" xfId="0" applyNumberFormat="1" applyFont="1" applyFill="1" applyBorder="1" applyAlignment="1">
      <alignment/>
    </xf>
    <xf numFmtId="184" fontId="10" fillId="0" borderId="14" xfId="0" applyNumberFormat="1" applyFont="1" applyFill="1" applyBorder="1" applyAlignment="1">
      <alignment/>
    </xf>
    <xf numFmtId="4" fontId="10" fillId="0" borderId="16" xfId="0" applyNumberFormat="1" applyFont="1" applyFill="1" applyBorder="1" applyAlignment="1">
      <alignment/>
    </xf>
    <xf numFmtId="4" fontId="10" fillId="0" borderId="15" xfId="0" applyNumberFormat="1" applyFont="1" applyFill="1" applyBorder="1" applyAlignment="1">
      <alignment/>
    </xf>
    <xf numFmtId="0" fontId="10" fillId="0" borderId="0" xfId="0" applyFont="1" applyFill="1" applyBorder="1" applyAlignment="1">
      <alignment horizontal="left" vertical="top"/>
    </xf>
    <xf numFmtId="3" fontId="10" fillId="0" borderId="0" xfId="0" applyNumberFormat="1" applyFont="1" applyFill="1" applyBorder="1" applyAlignment="1">
      <alignment horizontal="left" vertical="top"/>
    </xf>
    <xf numFmtId="0" fontId="11" fillId="0" borderId="17" xfId="0" applyFont="1" applyFill="1" applyBorder="1" applyAlignment="1">
      <alignment vertical="top"/>
    </xf>
    <xf numFmtId="3" fontId="11" fillId="0" borderId="17" xfId="0" applyNumberFormat="1" applyFont="1" applyFill="1" applyBorder="1" applyAlignment="1">
      <alignment vertical="top"/>
    </xf>
    <xf numFmtId="0" fontId="11" fillId="0" borderId="17" xfId="0" applyFont="1" applyFill="1" applyBorder="1" applyAlignment="1">
      <alignment vertical="top" wrapText="1"/>
    </xf>
    <xf numFmtId="0" fontId="11" fillId="0" borderId="17" xfId="0" applyFont="1" applyFill="1" applyBorder="1" applyAlignment="1">
      <alignment/>
    </xf>
    <xf numFmtId="4" fontId="11" fillId="0" borderId="17" xfId="0" applyNumberFormat="1" applyFont="1" applyFill="1" applyBorder="1" applyAlignment="1">
      <alignment/>
    </xf>
    <xf numFmtId="184" fontId="11" fillId="0" borderId="17" xfId="0" applyNumberFormat="1" applyFont="1" applyFill="1" applyBorder="1" applyAlignment="1">
      <alignment/>
    </xf>
    <xf numFmtId="3" fontId="11" fillId="0" borderId="18" xfId="0" applyNumberFormat="1" applyFont="1" applyFill="1" applyBorder="1" applyAlignment="1">
      <alignment vertical="top"/>
    </xf>
    <xf numFmtId="0" fontId="11" fillId="0" borderId="18" xfId="0" applyFont="1" applyFill="1" applyBorder="1" applyAlignment="1">
      <alignment vertical="top" wrapText="1"/>
    </xf>
    <xf numFmtId="184" fontId="11" fillId="0" borderId="18" xfId="0" applyNumberFormat="1" applyFont="1" applyFill="1" applyBorder="1" applyAlignment="1">
      <alignment/>
    </xf>
    <xf numFmtId="4" fontId="11" fillId="0" borderId="18" xfId="0" applyNumberFormat="1" applyFont="1" applyFill="1" applyBorder="1" applyAlignment="1">
      <alignment/>
    </xf>
    <xf numFmtId="0" fontId="11" fillId="0" borderId="17" xfId="34" applyFont="1" applyFill="1" applyBorder="1" applyAlignment="1">
      <alignment/>
      <protection/>
    </xf>
    <xf numFmtId="0" fontId="11" fillId="0" borderId="0" xfId="34" applyFont="1" applyFill="1" applyBorder="1" applyAlignment="1">
      <alignment/>
      <protection/>
    </xf>
    <xf numFmtId="0" fontId="10" fillId="0" borderId="0" xfId="0" applyFont="1" applyFill="1" applyAlignment="1">
      <alignment/>
    </xf>
    <xf numFmtId="3" fontId="11" fillId="0" borderId="11" xfId="0" applyNumberFormat="1" applyFont="1" applyFill="1" applyBorder="1" applyAlignment="1">
      <alignment vertical="top"/>
    </xf>
    <xf numFmtId="0" fontId="11" fillId="0" borderId="17" xfId="34" applyFont="1" applyFill="1" applyBorder="1" applyAlignment="1">
      <alignment vertical="top" wrapText="1"/>
      <protection/>
    </xf>
    <xf numFmtId="0" fontId="11" fillId="0" borderId="0" xfId="34" applyFont="1" applyFill="1" applyBorder="1" applyAlignment="1">
      <alignment vertical="top" wrapText="1"/>
      <protection/>
    </xf>
    <xf numFmtId="0" fontId="10" fillId="0" borderId="0" xfId="0" applyFont="1" applyFill="1" applyAlignment="1">
      <alignment vertical="top"/>
    </xf>
    <xf numFmtId="3" fontId="10" fillId="0" borderId="0" xfId="0" applyNumberFormat="1" applyFont="1" applyFill="1" applyAlignment="1">
      <alignment vertical="top"/>
    </xf>
    <xf numFmtId="0" fontId="10" fillId="0" borderId="0" xfId="0" applyFont="1" applyFill="1" applyAlignment="1">
      <alignment vertical="top" wrapText="1"/>
    </xf>
    <xf numFmtId="0" fontId="11" fillId="0" borderId="0" xfId="0" applyFont="1" applyFill="1" applyAlignment="1">
      <alignment/>
    </xf>
    <xf numFmtId="184" fontId="11" fillId="0" borderId="0" xfId="0" applyNumberFormat="1" applyFont="1" applyFill="1" applyAlignment="1">
      <alignment/>
    </xf>
    <xf numFmtId="0" fontId="11" fillId="0" borderId="17" xfId="0" applyFont="1" applyBorder="1" applyAlignment="1">
      <alignment vertical="top"/>
    </xf>
    <xf numFmtId="3" fontId="11" fillId="0" borderId="17" xfId="0" applyNumberFormat="1" applyFont="1" applyBorder="1" applyAlignment="1">
      <alignment vertical="top"/>
    </xf>
    <xf numFmtId="0" fontId="11" fillId="0" borderId="17" xfId="0" applyFont="1" applyBorder="1" applyAlignment="1">
      <alignment vertical="top" wrapText="1"/>
    </xf>
    <xf numFmtId="0" fontId="11" fillId="0" borderId="17" xfId="34" applyFont="1" applyBorder="1" applyAlignment="1">
      <alignment/>
      <protection/>
    </xf>
    <xf numFmtId="184" fontId="11" fillId="0" borderId="17" xfId="0" applyNumberFormat="1" applyFont="1" applyBorder="1" applyAlignment="1">
      <alignment/>
    </xf>
    <xf numFmtId="4" fontId="11" fillId="0" borderId="17" xfId="0" applyNumberFormat="1" applyFont="1" applyBorder="1" applyAlignment="1">
      <alignment/>
    </xf>
    <xf numFmtId="0" fontId="11" fillId="0" borderId="0" xfId="0" applyFont="1" applyBorder="1" applyAlignment="1">
      <alignment vertical="top"/>
    </xf>
    <xf numFmtId="3" fontId="11" fillId="0" borderId="0" xfId="0" applyNumberFormat="1" applyFont="1" applyBorder="1" applyAlignment="1">
      <alignment vertical="top"/>
    </xf>
    <xf numFmtId="0" fontId="11" fillId="0" borderId="0" xfId="0" applyFont="1" applyBorder="1" applyAlignment="1">
      <alignment vertical="top" wrapText="1"/>
    </xf>
    <xf numFmtId="0" fontId="11" fillId="0" borderId="0" xfId="34" applyFont="1" applyBorder="1" applyAlignment="1">
      <alignment/>
      <protection/>
    </xf>
    <xf numFmtId="184" fontId="11" fillId="0" borderId="0" xfId="0" applyNumberFormat="1" applyFont="1" applyBorder="1" applyAlignment="1">
      <alignment/>
    </xf>
    <xf numFmtId="4" fontId="11" fillId="0" borderId="0" xfId="0" applyNumberFormat="1" applyFont="1" applyBorder="1" applyAlignment="1">
      <alignment/>
    </xf>
    <xf numFmtId="0" fontId="10" fillId="0" borderId="0" xfId="0" applyFont="1" applyBorder="1" applyAlignment="1">
      <alignment vertical="top"/>
    </xf>
    <xf numFmtId="3" fontId="10" fillId="0" borderId="0" xfId="0" applyNumberFormat="1" applyFont="1" applyBorder="1" applyAlignment="1">
      <alignment vertical="top"/>
    </xf>
    <xf numFmtId="0" fontId="10" fillId="0" borderId="0" xfId="0" applyFont="1" applyBorder="1" applyAlignment="1">
      <alignment vertical="top" wrapText="1"/>
    </xf>
    <xf numFmtId="0" fontId="0" fillId="0" borderId="0" xfId="0" applyFont="1" applyBorder="1" applyAlignment="1">
      <alignment/>
    </xf>
    <xf numFmtId="3" fontId="11" fillId="0" borderId="18" xfId="0" applyNumberFormat="1" applyFont="1" applyBorder="1" applyAlignment="1">
      <alignment vertical="top"/>
    </xf>
    <xf numFmtId="0" fontId="11" fillId="0" borderId="18" xfId="0" applyFont="1" applyBorder="1" applyAlignment="1">
      <alignment wrapText="1"/>
    </xf>
    <xf numFmtId="0" fontId="11" fillId="0" borderId="18" xfId="34" applyFont="1" applyBorder="1" applyAlignment="1">
      <alignment/>
      <protection/>
    </xf>
    <xf numFmtId="184" fontId="11" fillId="0" borderId="18" xfId="0" applyNumberFormat="1" applyFont="1" applyBorder="1" applyAlignment="1">
      <alignment/>
    </xf>
    <xf numFmtId="4" fontId="11" fillId="0" borderId="18" xfId="0" applyNumberFormat="1" applyFont="1" applyBorder="1" applyAlignment="1">
      <alignment/>
    </xf>
    <xf numFmtId="0" fontId="11" fillId="0" borderId="0" xfId="0" applyFont="1" applyBorder="1" applyAlignment="1">
      <alignment/>
    </xf>
    <xf numFmtId="0" fontId="11" fillId="0" borderId="18" xfId="0" applyFont="1" applyBorder="1" applyAlignment="1">
      <alignment vertical="top"/>
    </xf>
    <xf numFmtId="4" fontId="10" fillId="0" borderId="0" xfId="0" applyNumberFormat="1" applyFont="1" applyBorder="1" applyAlignment="1">
      <alignment/>
    </xf>
    <xf numFmtId="4" fontId="10" fillId="0" borderId="19" xfId="0" applyNumberFormat="1" applyFont="1" applyBorder="1" applyAlignment="1">
      <alignment/>
    </xf>
    <xf numFmtId="4" fontId="11" fillId="0" borderId="20" xfId="0" applyNumberFormat="1" applyFont="1" applyBorder="1" applyAlignment="1">
      <alignment/>
    </xf>
    <xf numFmtId="4" fontId="10" fillId="0" borderId="21" xfId="0" applyNumberFormat="1" applyFont="1" applyBorder="1" applyAlignment="1">
      <alignment/>
    </xf>
    <xf numFmtId="0" fontId="14" fillId="0" borderId="0" xfId="0" applyFont="1" applyAlignment="1">
      <alignment/>
    </xf>
    <xf numFmtId="0" fontId="11" fillId="0" borderId="18" xfId="0" applyFont="1" applyFill="1" applyBorder="1" applyAlignment="1">
      <alignment vertical="top"/>
    </xf>
    <xf numFmtId="0" fontId="11" fillId="0" borderId="18" xfId="34" applyFont="1" applyFill="1" applyBorder="1" applyAlignment="1">
      <alignment vertical="top" wrapText="1"/>
      <protection/>
    </xf>
    <xf numFmtId="0" fontId="11" fillId="0" borderId="18" xfId="34" applyFont="1" applyFill="1" applyBorder="1" applyAlignment="1">
      <alignment/>
      <protection/>
    </xf>
    <xf numFmtId="0" fontId="72" fillId="0" borderId="0" xfId="0" applyFont="1" applyFill="1" applyBorder="1" applyAlignment="1">
      <alignment vertical="top"/>
    </xf>
    <xf numFmtId="1" fontId="11" fillId="0" borderId="18" xfId="34" applyNumberFormat="1" applyFont="1" applyFill="1" applyBorder="1" applyAlignment="1" applyProtection="1">
      <alignment horizontal="justify" vertical="top" wrapText="1"/>
      <protection locked="0"/>
    </xf>
    <xf numFmtId="0" fontId="11" fillId="33" borderId="18" xfId="0" applyFont="1" applyFill="1" applyBorder="1" applyAlignment="1">
      <alignment/>
    </xf>
    <xf numFmtId="184" fontId="11" fillId="0" borderId="18" xfId="34" applyNumberFormat="1" applyFont="1" applyFill="1" applyBorder="1" applyAlignment="1" applyProtection="1">
      <alignment horizontal="right"/>
      <protection/>
    </xf>
    <xf numFmtId="4" fontId="11" fillId="0" borderId="18" xfId="34" applyNumberFormat="1" applyFont="1" applyFill="1" applyBorder="1" applyProtection="1">
      <alignment/>
      <protection locked="0"/>
    </xf>
    <xf numFmtId="1" fontId="11" fillId="0" borderId="0" xfId="34" applyNumberFormat="1" applyFont="1" applyFill="1" applyBorder="1" applyAlignment="1" applyProtection="1">
      <alignment horizontal="center" vertical="top" wrapText="1"/>
      <protection locked="0"/>
    </xf>
    <xf numFmtId="1" fontId="11" fillId="0" borderId="0" xfId="34" applyNumberFormat="1" applyFont="1" applyFill="1" applyBorder="1" applyAlignment="1" applyProtection="1">
      <alignment horizontal="justify" vertical="top" wrapText="1"/>
      <protection locked="0"/>
    </xf>
    <xf numFmtId="2" fontId="11" fillId="0" borderId="0" xfId="34" applyNumberFormat="1" applyFont="1" applyFill="1" applyBorder="1" applyProtection="1">
      <alignment/>
      <protection locked="0"/>
    </xf>
    <xf numFmtId="184" fontId="11" fillId="0" borderId="0" xfId="34" applyNumberFormat="1" applyFont="1" applyFill="1" applyBorder="1" applyAlignment="1" applyProtection="1">
      <alignment horizontal="right"/>
      <protection/>
    </xf>
    <xf numFmtId="4" fontId="11" fillId="0" borderId="0" xfId="34" applyNumberFormat="1" applyFont="1" applyFill="1" applyBorder="1" applyProtection="1">
      <alignment/>
      <protection locked="0"/>
    </xf>
    <xf numFmtId="1" fontId="11" fillId="0" borderId="17" xfId="34" applyNumberFormat="1" applyFont="1" applyFill="1" applyBorder="1" applyAlignment="1" applyProtection="1">
      <alignment horizontal="justify" vertical="top" wrapText="1"/>
      <protection locked="0"/>
    </xf>
    <xf numFmtId="0" fontId="11" fillId="33" borderId="17" xfId="0" applyFont="1" applyFill="1" applyBorder="1" applyAlignment="1">
      <alignment/>
    </xf>
    <xf numFmtId="184" fontId="11" fillId="0" borderId="17" xfId="34" applyNumberFormat="1" applyFont="1" applyFill="1" applyBorder="1" applyAlignment="1" applyProtection="1">
      <alignment horizontal="right"/>
      <protection/>
    </xf>
    <xf numFmtId="4" fontId="11" fillId="0" borderId="11" xfId="34" applyNumberFormat="1" applyFont="1" applyFill="1" applyBorder="1" applyProtection="1">
      <alignment/>
      <protection locked="0"/>
    </xf>
    <xf numFmtId="0" fontId="11" fillId="0" borderId="17" xfId="0" applyFont="1" applyFill="1" applyBorder="1" applyAlignment="1">
      <alignment wrapText="1"/>
    </xf>
    <xf numFmtId="0" fontId="11" fillId="0" borderId="13" xfId="34" applyFont="1" applyFill="1" applyBorder="1" applyAlignment="1">
      <alignment/>
      <protection/>
    </xf>
    <xf numFmtId="0" fontId="11" fillId="0" borderId="18" xfId="0" applyFont="1" applyFill="1" applyBorder="1" applyAlignment="1">
      <alignment wrapText="1"/>
    </xf>
    <xf numFmtId="0" fontId="11" fillId="0" borderId="0" xfId="0" applyFont="1" applyFill="1" applyBorder="1" applyAlignment="1">
      <alignment wrapText="1"/>
    </xf>
    <xf numFmtId="0" fontId="11" fillId="0" borderId="0" xfId="0" applyFont="1" applyBorder="1" applyAlignment="1">
      <alignment wrapText="1"/>
    </xf>
    <xf numFmtId="3" fontId="73" fillId="0" borderId="0" xfId="0" applyNumberFormat="1" applyFont="1" applyFill="1" applyBorder="1" applyAlignment="1">
      <alignment vertical="top"/>
    </xf>
    <xf numFmtId="0" fontId="73" fillId="0" borderId="0" xfId="0" applyFont="1" applyFill="1" applyBorder="1" applyAlignment="1">
      <alignment vertical="top"/>
    </xf>
    <xf numFmtId="0" fontId="73" fillId="0" borderId="0" xfId="34" applyFont="1" applyFill="1" applyBorder="1" applyAlignment="1">
      <alignment vertical="top" wrapText="1"/>
      <protection/>
    </xf>
    <xf numFmtId="0" fontId="73" fillId="0" borderId="0" xfId="34" applyFont="1" applyFill="1" applyBorder="1" applyAlignment="1">
      <alignment/>
      <protection/>
    </xf>
    <xf numFmtId="184" fontId="73" fillId="0" borderId="0" xfId="0" applyNumberFormat="1" applyFont="1" applyFill="1" applyBorder="1" applyAlignment="1">
      <alignment/>
    </xf>
    <xf numFmtId="4" fontId="73" fillId="0" borderId="0" xfId="0" applyNumberFormat="1" applyFont="1" applyFill="1" applyBorder="1" applyAlignment="1">
      <alignment/>
    </xf>
    <xf numFmtId="4" fontId="11" fillId="0" borderId="18" xfId="0" applyNumberFormat="1" applyFont="1" applyFill="1" applyBorder="1" applyAlignment="1" applyProtection="1">
      <alignment/>
      <protection locked="0"/>
    </xf>
    <xf numFmtId="0" fontId="74" fillId="0" borderId="0" xfId="0" applyFont="1" applyBorder="1" applyAlignment="1">
      <alignment/>
    </xf>
    <xf numFmtId="0" fontId="74" fillId="0" borderId="0" xfId="0" applyFont="1" applyAlignment="1">
      <alignment/>
    </xf>
    <xf numFmtId="4" fontId="73" fillId="0" borderId="0" xfId="0" applyNumberFormat="1" applyFont="1" applyBorder="1" applyAlignment="1">
      <alignment/>
    </xf>
    <xf numFmtId="2" fontId="11" fillId="0" borderId="18" xfId="0" applyNumberFormat="1" applyFont="1" applyFill="1" applyBorder="1" applyAlignment="1" applyProtection="1">
      <alignment/>
      <protection locked="0"/>
    </xf>
    <xf numFmtId="0" fontId="73" fillId="0" borderId="0" xfId="0" applyFont="1" applyBorder="1" applyAlignment="1">
      <alignment vertical="top"/>
    </xf>
    <xf numFmtId="0" fontId="73" fillId="0" borderId="0" xfId="0" applyFont="1" applyBorder="1" applyAlignment="1">
      <alignment vertical="top" wrapText="1"/>
    </xf>
    <xf numFmtId="184" fontId="73" fillId="0" borderId="0" xfId="0" applyNumberFormat="1" applyFont="1" applyBorder="1" applyAlignment="1">
      <alignment/>
    </xf>
    <xf numFmtId="0" fontId="73" fillId="0" borderId="0" xfId="0" applyFont="1" applyBorder="1" applyAlignment="1">
      <alignment/>
    </xf>
    <xf numFmtId="0" fontId="11" fillId="0" borderId="18" xfId="0" applyFont="1" applyFill="1" applyBorder="1" applyAlignment="1" applyProtection="1">
      <alignment horizontal="justify" vertical="top" wrapText="1"/>
      <protection locked="0"/>
    </xf>
    <xf numFmtId="0" fontId="11" fillId="0" borderId="0" xfId="0" applyFont="1" applyBorder="1" applyAlignment="1">
      <alignment horizontal="justify" vertical="top"/>
    </xf>
    <xf numFmtId="0" fontId="8" fillId="0" borderId="0" xfId="0" applyFont="1" applyBorder="1" applyAlignment="1">
      <alignment vertical="top"/>
    </xf>
    <xf numFmtId="3" fontId="5" fillId="0" borderId="0" xfId="0" applyNumberFormat="1" applyFont="1" applyBorder="1" applyAlignment="1">
      <alignment vertical="top"/>
    </xf>
    <xf numFmtId="0" fontId="5" fillId="0" borderId="0" xfId="0" applyFont="1" applyBorder="1" applyAlignment="1">
      <alignment vertical="top" wrapText="1"/>
    </xf>
    <xf numFmtId="0" fontId="11" fillId="0" borderId="17" xfId="0" applyFont="1" applyBorder="1" applyAlignment="1">
      <alignment vertical="top" wrapText="1"/>
    </xf>
    <xf numFmtId="0" fontId="11" fillId="0" borderId="0" xfId="0" applyFont="1" applyBorder="1" applyAlignment="1">
      <alignment vertical="top" wrapText="1"/>
    </xf>
    <xf numFmtId="0" fontId="11" fillId="0" borderId="18" xfId="0" applyFont="1" applyFill="1" applyBorder="1" applyAlignment="1" applyProtection="1">
      <alignment horizontal="center" vertical="top"/>
      <protection locked="0"/>
    </xf>
    <xf numFmtId="0" fontId="11" fillId="0" borderId="18" xfId="0" applyFont="1" applyBorder="1" applyAlignment="1">
      <alignment vertical="top" wrapText="1"/>
    </xf>
    <xf numFmtId="4" fontId="10" fillId="0" borderId="21" xfId="0" applyNumberFormat="1" applyFont="1" applyBorder="1" applyAlignment="1">
      <alignment/>
    </xf>
    <xf numFmtId="0" fontId="11" fillId="0" borderId="17" xfId="0" applyFont="1" applyBorder="1" applyAlignment="1">
      <alignment/>
    </xf>
    <xf numFmtId="1" fontId="11" fillId="0" borderId="18" xfId="0" applyNumberFormat="1" applyFont="1" applyFill="1" applyBorder="1" applyAlignment="1" applyProtection="1">
      <alignment horizontal="center" vertical="top"/>
      <protection locked="0"/>
    </xf>
    <xf numFmtId="1" fontId="11" fillId="0" borderId="18" xfId="0" applyNumberFormat="1" applyFont="1" applyFill="1" applyBorder="1" applyAlignment="1" applyProtection="1">
      <alignment horizontal="justify" vertical="top" wrapText="1"/>
      <protection locked="0"/>
    </xf>
    <xf numFmtId="0" fontId="73" fillId="0" borderId="0" xfId="0" applyFont="1" applyFill="1" applyBorder="1" applyAlignment="1">
      <alignment vertical="top" wrapText="1"/>
    </xf>
    <xf numFmtId="0" fontId="73" fillId="0" borderId="0" xfId="0" applyFont="1" applyFill="1" applyBorder="1" applyAlignment="1">
      <alignment/>
    </xf>
    <xf numFmtId="191" fontId="73" fillId="0" borderId="0" xfId="0" applyNumberFormat="1" applyFont="1" applyFill="1" applyBorder="1" applyAlignment="1">
      <alignment vertical="top"/>
    </xf>
    <xf numFmtId="0" fontId="73" fillId="0" borderId="0" xfId="0" applyFont="1" applyFill="1" applyBorder="1" applyAlignment="1">
      <alignment vertical="top" wrapText="1"/>
    </xf>
    <xf numFmtId="3" fontId="11" fillId="0" borderId="0" xfId="0" applyNumberFormat="1" applyFont="1" applyFill="1" applyBorder="1" applyAlignment="1">
      <alignment vertical="top"/>
    </xf>
    <xf numFmtId="0" fontId="11" fillId="0" borderId="0" xfId="0" applyFont="1" applyFill="1" applyBorder="1" applyAlignment="1">
      <alignment vertical="top" wrapText="1"/>
    </xf>
    <xf numFmtId="0" fontId="11" fillId="0" borderId="0" xfId="34" applyFont="1" applyFill="1" applyBorder="1" applyAlignment="1">
      <alignment/>
      <protection/>
    </xf>
    <xf numFmtId="184" fontId="11" fillId="0" borderId="0" xfId="0" applyNumberFormat="1" applyFont="1" applyFill="1" applyBorder="1" applyAlignment="1">
      <alignment/>
    </xf>
    <xf numFmtId="4" fontId="11" fillId="0" borderId="0" xfId="0" applyNumberFormat="1" applyFont="1" applyFill="1" applyBorder="1" applyAlignment="1">
      <alignment/>
    </xf>
    <xf numFmtId="191" fontId="11" fillId="0" borderId="0" xfId="0" applyNumberFormat="1" applyFont="1" applyFill="1" applyBorder="1" applyAlignment="1">
      <alignment vertical="top"/>
    </xf>
    <xf numFmtId="191" fontId="11" fillId="0" borderId="17" xfId="0" applyNumberFormat="1" applyFont="1" applyFill="1" applyBorder="1" applyAlignment="1">
      <alignment vertical="top"/>
    </xf>
    <xf numFmtId="3" fontId="11" fillId="0" borderId="17" xfId="0" applyNumberFormat="1" applyFont="1" applyFill="1" applyBorder="1" applyAlignment="1">
      <alignment vertical="top"/>
    </xf>
    <xf numFmtId="0" fontId="11" fillId="0" borderId="17" xfId="0" applyFont="1" applyFill="1" applyBorder="1" applyAlignment="1">
      <alignment vertical="top" wrapText="1"/>
    </xf>
    <xf numFmtId="0" fontId="11" fillId="0" borderId="17" xfId="34" applyFont="1" applyFill="1" applyBorder="1" applyAlignment="1">
      <alignment/>
      <protection/>
    </xf>
    <xf numFmtId="184" fontId="11" fillId="0" borderId="17" xfId="0" applyNumberFormat="1" applyFont="1" applyFill="1" applyBorder="1" applyAlignment="1">
      <alignment/>
    </xf>
    <xf numFmtId="4" fontId="11" fillId="0" borderId="17" xfId="0" applyNumberFormat="1" applyFont="1" applyFill="1" applyBorder="1" applyAlignment="1">
      <alignment/>
    </xf>
    <xf numFmtId="0" fontId="11" fillId="0" borderId="0" xfId="0" applyFont="1" applyFill="1" applyBorder="1" applyAlignment="1">
      <alignment vertical="top"/>
    </xf>
    <xf numFmtId="4" fontId="10" fillId="0" borderId="0" xfId="0" applyNumberFormat="1" applyFont="1" applyFill="1" applyBorder="1" applyAlignment="1">
      <alignment/>
    </xf>
    <xf numFmtId="0" fontId="10" fillId="0" borderId="0" xfId="0" applyFont="1" applyFill="1" applyBorder="1" applyAlignment="1">
      <alignment vertical="top" wrapText="1"/>
    </xf>
    <xf numFmtId="0" fontId="11" fillId="0" borderId="0" xfId="0" applyFont="1" applyFill="1" applyBorder="1" applyAlignment="1">
      <alignment/>
    </xf>
    <xf numFmtId="4" fontId="10" fillId="0" borderId="19" xfId="0" applyNumberFormat="1" applyFont="1" applyFill="1" applyBorder="1" applyAlignment="1">
      <alignment/>
    </xf>
    <xf numFmtId="4" fontId="11" fillId="0" borderId="20" xfId="0" applyNumberFormat="1" applyFont="1" applyFill="1" applyBorder="1" applyAlignment="1">
      <alignment/>
    </xf>
    <xf numFmtId="4" fontId="10" fillId="0" borderId="21" xfId="0" applyNumberFormat="1" applyFont="1" applyFill="1" applyBorder="1" applyAlignment="1">
      <alignment/>
    </xf>
    <xf numFmtId="0" fontId="75" fillId="0" borderId="0" xfId="0" applyFont="1" applyFill="1" applyBorder="1" applyAlignment="1">
      <alignment vertical="top"/>
    </xf>
    <xf numFmtId="3" fontId="75" fillId="0" borderId="0" xfId="0" applyNumberFormat="1" applyFont="1" applyFill="1" applyBorder="1" applyAlignment="1">
      <alignment vertical="top"/>
    </xf>
    <xf numFmtId="0" fontId="75" fillId="0" borderId="0" xfId="0" applyFont="1" applyFill="1" applyBorder="1" applyAlignment="1">
      <alignment vertical="top" wrapText="1"/>
    </xf>
    <xf numFmtId="0" fontId="75" fillId="0" borderId="0" xfId="34" applyFont="1" applyFill="1" applyBorder="1" applyAlignment="1">
      <alignment/>
      <protection/>
    </xf>
    <xf numFmtId="184" fontId="75" fillId="0" borderId="0" xfId="0" applyNumberFormat="1" applyFont="1" applyFill="1" applyBorder="1" applyAlignment="1">
      <alignment/>
    </xf>
    <xf numFmtId="4" fontId="75" fillId="0" borderId="0" xfId="0" applyNumberFormat="1" applyFont="1" applyFill="1" applyBorder="1" applyAlignment="1">
      <alignment/>
    </xf>
    <xf numFmtId="0" fontId="75" fillId="0" borderId="0" xfId="34" applyFont="1" applyFill="1" applyBorder="1" applyAlignment="1">
      <alignment vertical="top" wrapText="1"/>
      <protection/>
    </xf>
    <xf numFmtId="0" fontId="75" fillId="0" borderId="0" xfId="0" applyFont="1" applyFill="1" applyBorder="1" applyAlignment="1">
      <alignment/>
    </xf>
    <xf numFmtId="4" fontId="75" fillId="0" borderId="0" xfId="0" applyNumberFormat="1" applyFont="1" applyFill="1" applyBorder="1" applyAlignment="1">
      <alignment/>
    </xf>
    <xf numFmtId="0" fontId="11" fillId="0" borderId="18" xfId="0" applyFont="1" applyFill="1" applyBorder="1" applyAlignment="1">
      <alignment vertical="top" wrapText="1"/>
    </xf>
    <xf numFmtId="4" fontId="75" fillId="0" borderId="0" xfId="0" applyNumberFormat="1" applyFont="1" applyFill="1" applyAlignment="1">
      <alignment/>
    </xf>
    <xf numFmtId="0" fontId="76" fillId="0" borderId="0" xfId="0" applyFont="1" applyFill="1" applyBorder="1" applyAlignment="1">
      <alignment vertical="top" wrapText="1"/>
    </xf>
    <xf numFmtId="184" fontId="11" fillId="0" borderId="0" xfId="0" applyNumberFormat="1" applyFont="1" applyFill="1" applyBorder="1" applyAlignment="1">
      <alignment wrapText="1"/>
    </xf>
    <xf numFmtId="0" fontId="75" fillId="0" borderId="0" xfId="0" applyFont="1" applyBorder="1" applyAlignment="1">
      <alignment vertical="top"/>
    </xf>
    <xf numFmtId="3" fontId="75" fillId="0" borderId="0" xfId="0" applyNumberFormat="1" applyFont="1" applyBorder="1" applyAlignment="1">
      <alignment vertical="top"/>
    </xf>
    <xf numFmtId="0" fontId="75" fillId="0" borderId="0" xfId="0" applyFont="1" applyBorder="1" applyAlignment="1">
      <alignment vertical="top" wrapText="1"/>
    </xf>
    <xf numFmtId="0" fontId="75" fillId="0" borderId="0" xfId="34" applyFont="1" applyBorder="1" applyAlignment="1">
      <alignment/>
      <protection/>
    </xf>
    <xf numFmtId="184" fontId="75" fillId="0" borderId="0" xfId="0" applyNumberFormat="1" applyFont="1" applyBorder="1" applyAlignment="1">
      <alignment/>
    </xf>
    <xf numFmtId="4" fontId="75" fillId="0" borderId="0" xfId="0" applyNumberFormat="1" applyFont="1" applyBorder="1" applyAlignment="1">
      <alignment/>
    </xf>
    <xf numFmtId="0" fontId="11" fillId="0" borderId="18" xfId="0" applyFont="1" applyBorder="1" applyAlignment="1">
      <alignment vertical="top" wrapText="1"/>
    </xf>
    <xf numFmtId="0" fontId="77" fillId="0" borderId="0" xfId="0" applyFont="1" applyBorder="1" applyAlignment="1">
      <alignment/>
    </xf>
    <xf numFmtId="0" fontId="77" fillId="0" borderId="0" xfId="0" applyFont="1" applyAlignment="1">
      <alignment/>
    </xf>
    <xf numFmtId="3" fontId="73" fillId="0" borderId="0" xfId="0" applyNumberFormat="1" applyFont="1" applyBorder="1" applyAlignment="1">
      <alignment vertical="top"/>
    </xf>
    <xf numFmtId="0" fontId="73" fillId="0" borderId="0" xfId="34" applyFont="1" applyBorder="1" applyAlignment="1">
      <alignment/>
      <protection/>
    </xf>
    <xf numFmtId="4" fontId="78" fillId="0" borderId="0" xfId="0" applyNumberFormat="1" applyFont="1" applyBorder="1" applyAlignment="1">
      <alignment/>
    </xf>
    <xf numFmtId="4" fontId="78" fillId="0" borderId="0" xfId="0" applyNumberFormat="1" applyFont="1" applyBorder="1" applyAlignment="1">
      <alignment/>
    </xf>
    <xf numFmtId="16" fontId="10" fillId="0" borderId="0" xfId="0" applyNumberFormat="1" applyFont="1" applyBorder="1" applyAlignment="1">
      <alignment vertical="top"/>
    </xf>
    <xf numFmtId="0" fontId="74" fillId="0" borderId="0" xfId="0" applyFont="1" applyBorder="1" applyAlignment="1">
      <alignment/>
    </xf>
    <xf numFmtId="0" fontId="78" fillId="0" borderId="0" xfId="0" applyFont="1" applyFill="1" applyBorder="1" applyAlignment="1">
      <alignment vertical="top"/>
    </xf>
    <xf numFmtId="3" fontId="78" fillId="0" borderId="0" xfId="0" applyNumberFormat="1" applyFont="1" applyFill="1" applyBorder="1" applyAlignment="1">
      <alignment vertical="top"/>
    </xf>
    <xf numFmtId="0" fontId="78" fillId="0" borderId="0" xfId="0" applyFont="1" applyFill="1" applyBorder="1" applyAlignment="1">
      <alignment vertical="top" wrapText="1"/>
    </xf>
    <xf numFmtId="4" fontId="78" fillId="0" borderId="0" xfId="0" applyNumberFormat="1" applyFont="1" applyFill="1" applyBorder="1" applyAlignment="1">
      <alignment/>
    </xf>
    <xf numFmtId="1" fontId="11" fillId="0" borderId="0" xfId="34" applyNumberFormat="1" applyFont="1" applyFill="1" applyBorder="1" applyAlignment="1" applyProtection="1">
      <alignment horizontal="left" vertical="top" wrapText="1"/>
      <protection locked="0"/>
    </xf>
    <xf numFmtId="2" fontId="73" fillId="0" borderId="0" xfId="0" applyNumberFormat="1" applyFont="1" applyFill="1" applyBorder="1" applyAlignment="1">
      <alignment/>
    </xf>
    <xf numFmtId="0" fontId="79" fillId="0" borderId="0" xfId="0" applyFont="1" applyBorder="1" applyAlignment="1">
      <alignment/>
    </xf>
    <xf numFmtId="4" fontId="79" fillId="0" borderId="0" xfId="0" applyNumberFormat="1" applyFont="1" applyBorder="1" applyAlignment="1">
      <alignment/>
    </xf>
    <xf numFmtId="0" fontId="73" fillId="0" borderId="0" xfId="0" applyFont="1" applyBorder="1" applyAlignment="1">
      <alignment vertical="top" wrapText="1"/>
    </xf>
    <xf numFmtId="0" fontId="73" fillId="0" borderId="0" xfId="0" applyFont="1" applyFill="1" applyBorder="1" applyAlignment="1" applyProtection="1">
      <alignment horizontal="center" vertical="top"/>
      <protection locked="0"/>
    </xf>
    <xf numFmtId="0" fontId="73" fillId="0" borderId="0" xfId="0" applyFont="1" applyFill="1" applyBorder="1" applyAlignment="1" applyProtection="1">
      <alignment horizontal="justify" vertical="top" wrapText="1"/>
      <protection locked="0"/>
    </xf>
    <xf numFmtId="0" fontId="78" fillId="0" borderId="0" xfId="0" applyFont="1" applyBorder="1" applyAlignment="1">
      <alignment vertical="top" wrapText="1"/>
    </xf>
    <xf numFmtId="0" fontId="16" fillId="0" borderId="0" xfId="0" applyFont="1" applyAlignment="1">
      <alignment horizontal="left" vertical="center"/>
    </xf>
    <xf numFmtId="0" fontId="17" fillId="0" borderId="0" xfId="0" applyFont="1" applyAlignment="1" applyProtection="1">
      <alignment horizontal="left" vertical="top" wrapText="1"/>
      <protection locked="0"/>
    </xf>
    <xf numFmtId="4" fontId="16" fillId="0" borderId="0" xfId="0" applyNumberFormat="1" applyFont="1" applyAlignment="1" applyProtection="1">
      <alignment vertical="center"/>
      <protection locked="0"/>
    </xf>
    <xf numFmtId="4" fontId="16" fillId="0" borderId="0" xfId="0" applyNumberFormat="1" applyFont="1" applyAlignment="1">
      <alignment vertical="center"/>
    </xf>
    <xf numFmtId="0" fontId="16" fillId="0" borderId="0" xfId="0" applyFont="1" applyAlignment="1" applyProtection="1">
      <alignment horizontal="left" vertical="top" wrapText="1"/>
      <protection locked="0"/>
    </xf>
    <xf numFmtId="4" fontId="16" fillId="0" borderId="0" xfId="58" applyNumberFormat="1" applyFont="1" applyAlignment="1" applyProtection="1">
      <alignment vertical="center"/>
      <protection locked="0"/>
    </xf>
    <xf numFmtId="0" fontId="16" fillId="0" borderId="0" xfId="0" applyFont="1" applyAlignment="1">
      <alignment/>
    </xf>
    <xf numFmtId="4" fontId="16" fillId="0" borderId="0" xfId="0" applyNumberFormat="1" applyFont="1" applyAlignment="1">
      <alignment/>
    </xf>
    <xf numFmtId="3" fontId="16" fillId="0" borderId="0" xfId="0" applyNumberFormat="1" applyFont="1" applyAlignment="1" applyProtection="1">
      <alignment horizontal="left" vertical="top" wrapText="1"/>
      <protection locked="0"/>
    </xf>
    <xf numFmtId="49" fontId="16" fillId="0" borderId="0" xfId="0" applyNumberFormat="1" applyFont="1" applyAlignment="1" applyProtection="1">
      <alignment vertical="top" wrapText="1"/>
      <protection locked="0"/>
    </xf>
    <xf numFmtId="0" fontId="16" fillId="0" borderId="0" xfId="0" applyFont="1" applyAlignment="1" applyProtection="1">
      <alignment horizontal="left" vertical="center"/>
      <protection locked="0"/>
    </xf>
    <xf numFmtId="49" fontId="16" fillId="0" borderId="0" xfId="0" applyNumberFormat="1" applyFont="1" applyAlignment="1">
      <alignment vertical="top" wrapText="1"/>
    </xf>
    <xf numFmtId="0" fontId="16" fillId="0" borderId="0" xfId="0" applyNumberFormat="1" applyFont="1" applyAlignment="1" applyProtection="1">
      <alignment horizontal="left" vertical="top" wrapText="1"/>
      <protection locked="0"/>
    </xf>
    <xf numFmtId="49" fontId="17" fillId="0" borderId="0" xfId="0" applyNumberFormat="1" applyFont="1" applyAlignment="1" applyProtection="1">
      <alignment vertical="top" wrapText="1"/>
      <protection locked="0"/>
    </xf>
    <xf numFmtId="0" fontId="16" fillId="0" borderId="0" xfId="0" applyNumberFormat="1" applyFont="1" applyAlignment="1" applyProtection="1">
      <alignment vertical="top" wrapText="1"/>
      <protection locked="0"/>
    </xf>
    <xf numFmtId="3" fontId="16" fillId="0" borderId="0" xfId="0" applyNumberFormat="1" applyFont="1" applyAlignment="1" applyProtection="1">
      <alignment horizontal="left" vertical="top" wrapText="1"/>
      <protection locked="0"/>
    </xf>
    <xf numFmtId="0" fontId="16" fillId="0" borderId="0" xfId="0" applyNumberFormat="1" applyFont="1" applyAlignment="1">
      <alignment horizontal="left" vertical="top" wrapText="1"/>
    </xf>
    <xf numFmtId="3" fontId="16" fillId="0" borderId="0" xfId="0" applyNumberFormat="1" applyFont="1" applyAlignment="1">
      <alignment horizontal="left" vertical="center"/>
    </xf>
    <xf numFmtId="0" fontId="16" fillId="0" borderId="0" xfId="0" applyFont="1" applyAlignment="1">
      <alignment horizontal="left" vertical="center" wrapText="1"/>
    </xf>
    <xf numFmtId="4" fontId="16" fillId="0" borderId="0" xfId="0" applyNumberFormat="1" applyFont="1" applyAlignment="1" applyProtection="1">
      <alignment horizontal="left" vertical="top"/>
      <protection locked="0"/>
    </xf>
    <xf numFmtId="4" fontId="0" fillId="0" borderId="0" xfId="0" applyNumberFormat="1" applyAlignment="1">
      <alignment/>
    </xf>
    <xf numFmtId="0" fontId="11" fillId="0" borderId="0" xfId="0" applyFont="1" applyAlignment="1">
      <alignment wrapText="1"/>
    </xf>
    <xf numFmtId="0" fontId="11" fillId="0" borderId="0" xfId="0" applyFont="1" applyAlignment="1">
      <alignment/>
    </xf>
    <xf numFmtId="0" fontId="11" fillId="0" borderId="18" xfId="0" applyFont="1" applyBorder="1" applyAlignment="1">
      <alignment/>
    </xf>
    <xf numFmtId="3" fontId="11" fillId="0" borderId="18" xfId="0" applyNumberFormat="1" applyFont="1" applyFill="1" applyBorder="1" applyAlignment="1">
      <alignment horizontal="left" vertical="top"/>
    </xf>
    <xf numFmtId="0" fontId="80" fillId="0" borderId="0" xfId="0" applyFont="1" applyAlignment="1">
      <alignment/>
    </xf>
    <xf numFmtId="0" fontId="0" fillId="0" borderId="0" xfId="0" applyNumberFormat="1" applyFont="1" applyAlignment="1">
      <alignment/>
    </xf>
    <xf numFmtId="0" fontId="22" fillId="34" borderId="0" xfId="0" applyNumberFormat="1" applyFont="1" applyFill="1" applyBorder="1" applyAlignment="1">
      <alignment vertical="top" wrapText="1"/>
    </xf>
    <xf numFmtId="0" fontId="0" fillId="34" borderId="0" xfId="0" applyNumberFormat="1" applyFont="1" applyFill="1" applyBorder="1" applyAlignment="1">
      <alignment/>
    </xf>
    <xf numFmtId="49" fontId="21" fillId="34" borderId="0" xfId="0" applyNumberFormat="1" applyFont="1" applyFill="1" applyBorder="1" applyAlignment="1">
      <alignment vertical="top" wrapText="1"/>
    </xf>
    <xf numFmtId="0" fontId="0" fillId="34" borderId="0" xfId="0" applyNumberFormat="1" applyFont="1" applyFill="1" applyBorder="1" applyAlignment="1">
      <alignment vertical="top" wrapText="1"/>
    </xf>
    <xf numFmtId="0" fontId="23" fillId="34" borderId="0" xfId="0" applyNumberFormat="1" applyFont="1" applyFill="1" applyBorder="1" applyAlignment="1">
      <alignment/>
    </xf>
    <xf numFmtId="49" fontId="23" fillId="34" borderId="0" xfId="0" applyNumberFormat="1" applyFont="1" applyFill="1" applyBorder="1" applyAlignment="1">
      <alignment/>
    </xf>
    <xf numFmtId="194" fontId="23" fillId="34" borderId="0" xfId="0" applyNumberFormat="1" applyFont="1" applyFill="1" applyBorder="1" applyAlignment="1">
      <alignment/>
    </xf>
    <xf numFmtId="49" fontId="25" fillId="34" borderId="0" xfId="0" applyNumberFormat="1" applyFont="1" applyFill="1" applyBorder="1" applyAlignment="1">
      <alignment horizontal="left" vertical="top" wrapText="1"/>
    </xf>
    <xf numFmtId="49" fontId="23" fillId="34" borderId="0" xfId="0" applyNumberFormat="1" applyFont="1" applyFill="1" applyBorder="1" applyAlignment="1" applyProtection="1">
      <alignment wrapText="1"/>
      <protection locked="0"/>
    </xf>
    <xf numFmtId="0" fontId="23" fillId="34" borderId="0" xfId="0" applyNumberFormat="1" applyFont="1" applyFill="1" applyBorder="1" applyAlignment="1" applyProtection="1">
      <alignment wrapText="1"/>
      <protection locked="0"/>
    </xf>
    <xf numFmtId="194" fontId="23" fillId="34" borderId="0" xfId="0" applyNumberFormat="1" applyFont="1" applyFill="1" applyBorder="1" applyAlignment="1" applyProtection="1">
      <alignment wrapText="1"/>
      <protection locked="0"/>
    </xf>
    <xf numFmtId="9" fontId="23" fillId="34" borderId="0" xfId="0" applyNumberFormat="1" applyFont="1" applyFill="1" applyBorder="1" applyAlignment="1">
      <alignment/>
    </xf>
    <xf numFmtId="0" fontId="0" fillId="0" borderId="0" xfId="0" applyNumberFormat="1" applyFont="1" applyAlignment="1">
      <alignment vertical="top" wrapText="1"/>
    </xf>
    <xf numFmtId="49" fontId="22" fillId="34" borderId="0" xfId="0" applyNumberFormat="1" applyFont="1" applyFill="1" applyBorder="1" applyAlignment="1">
      <alignment vertical="top" wrapText="1"/>
    </xf>
    <xf numFmtId="49" fontId="21" fillId="34" borderId="0" xfId="0" applyNumberFormat="1" applyFont="1" applyFill="1" applyBorder="1" applyAlignment="1">
      <alignment/>
    </xf>
    <xf numFmtId="0" fontId="21" fillId="34" borderId="0" xfId="0" applyNumberFormat="1" applyFont="1" applyFill="1" applyBorder="1" applyAlignment="1">
      <alignment/>
    </xf>
    <xf numFmtId="4" fontId="21" fillId="34" borderId="0" xfId="0" applyNumberFormat="1" applyFont="1" applyFill="1" applyBorder="1" applyAlignment="1">
      <alignment/>
    </xf>
    <xf numFmtId="194" fontId="21" fillId="34" borderId="0" xfId="0" applyNumberFormat="1" applyFont="1" applyFill="1" applyBorder="1" applyAlignment="1">
      <alignment/>
    </xf>
    <xf numFmtId="0" fontId="9" fillId="2" borderId="0" xfId="0" applyFont="1" applyFill="1" applyAlignment="1">
      <alignment vertical="top"/>
    </xf>
    <xf numFmtId="3" fontId="9" fillId="2" borderId="0" xfId="0" applyNumberFormat="1" applyFont="1" applyFill="1" applyAlignment="1">
      <alignment vertical="top"/>
    </xf>
    <xf numFmtId="0" fontId="9" fillId="2" borderId="0" xfId="0" applyFont="1" applyFill="1" applyAlignment="1">
      <alignment vertical="top" wrapText="1"/>
    </xf>
    <xf numFmtId="0" fontId="9" fillId="2" borderId="0" xfId="0" applyFont="1" applyFill="1" applyAlignment="1">
      <alignment/>
    </xf>
    <xf numFmtId="0" fontId="10" fillId="2" borderId="22" xfId="0" applyFont="1" applyFill="1" applyBorder="1" applyAlignment="1">
      <alignment vertical="top"/>
    </xf>
    <xf numFmtId="3" fontId="11" fillId="2" borderId="23" xfId="0" applyNumberFormat="1" applyFont="1" applyFill="1" applyBorder="1" applyAlignment="1">
      <alignment vertical="top"/>
    </xf>
    <xf numFmtId="0" fontId="11" fillId="2" borderId="23" xfId="0" applyFont="1" applyFill="1" applyBorder="1" applyAlignment="1">
      <alignment vertical="top" wrapText="1"/>
    </xf>
    <xf numFmtId="0" fontId="11" fillId="2" borderId="23" xfId="0" applyFont="1" applyFill="1" applyBorder="1" applyAlignment="1">
      <alignment/>
    </xf>
    <xf numFmtId="184" fontId="11" fillId="2" borderId="23" xfId="0" applyNumberFormat="1" applyFont="1" applyFill="1" applyBorder="1" applyAlignment="1">
      <alignment/>
    </xf>
    <xf numFmtId="4" fontId="11" fillId="2" borderId="23" xfId="0" applyNumberFormat="1" applyFont="1" applyFill="1" applyBorder="1" applyAlignment="1">
      <alignment/>
    </xf>
    <xf numFmtId="4" fontId="11" fillId="2" borderId="24" xfId="0" applyNumberFormat="1" applyFont="1" applyFill="1" applyBorder="1" applyAlignment="1">
      <alignment/>
    </xf>
    <xf numFmtId="0" fontId="10" fillId="2" borderId="25" xfId="0" applyFont="1" applyFill="1" applyBorder="1" applyAlignment="1">
      <alignment vertical="top"/>
    </xf>
    <xf numFmtId="3" fontId="11" fillId="2" borderId="0" xfId="0" applyNumberFormat="1" applyFont="1" applyFill="1" applyBorder="1" applyAlignment="1">
      <alignment vertical="top"/>
    </xf>
    <xf numFmtId="0" fontId="11" fillId="2" borderId="0" xfId="0" applyFont="1" applyFill="1" applyBorder="1" applyAlignment="1">
      <alignment vertical="top" wrapText="1"/>
    </xf>
    <xf numFmtId="0" fontId="11" fillId="2" borderId="0" xfId="0" applyFont="1" applyFill="1" applyBorder="1" applyAlignment="1">
      <alignment/>
    </xf>
    <xf numFmtId="184" fontId="11" fillId="2" borderId="0" xfId="0" applyNumberFormat="1" applyFont="1" applyFill="1" applyBorder="1" applyAlignment="1">
      <alignment/>
    </xf>
    <xf numFmtId="4" fontId="11" fillId="2" borderId="0" xfId="0" applyNumberFormat="1" applyFont="1" applyFill="1" applyBorder="1" applyAlignment="1">
      <alignment/>
    </xf>
    <xf numFmtId="4" fontId="11" fillId="2" borderId="26" xfId="0" applyNumberFormat="1" applyFont="1" applyFill="1" applyBorder="1" applyAlignment="1">
      <alignment/>
    </xf>
    <xf numFmtId="0" fontId="10" fillId="2" borderId="27" xfId="0" applyFont="1" applyFill="1" applyBorder="1" applyAlignment="1">
      <alignment vertical="top"/>
    </xf>
    <xf numFmtId="3" fontId="11" fillId="2" borderId="28" xfId="0" applyNumberFormat="1" applyFont="1" applyFill="1" applyBorder="1" applyAlignment="1">
      <alignment vertical="top"/>
    </xf>
    <xf numFmtId="0" fontId="11" fillId="2" borderId="28" xfId="0" applyFont="1" applyFill="1" applyBorder="1" applyAlignment="1">
      <alignment vertical="top" wrapText="1"/>
    </xf>
    <xf numFmtId="0" fontId="11" fillId="2" borderId="28" xfId="0" applyFont="1" applyFill="1" applyBorder="1" applyAlignment="1">
      <alignment/>
    </xf>
    <xf numFmtId="184" fontId="11" fillId="2" borderId="28" xfId="0" applyNumberFormat="1" applyFont="1" applyFill="1" applyBorder="1" applyAlignment="1">
      <alignment/>
    </xf>
    <xf numFmtId="4" fontId="11" fillId="2" borderId="28" xfId="0" applyNumberFormat="1" applyFont="1" applyFill="1" applyBorder="1" applyAlignment="1">
      <alignment/>
    </xf>
    <xf numFmtId="4" fontId="11" fillId="2" borderId="29" xfId="0" applyNumberFormat="1" applyFont="1" applyFill="1" applyBorder="1" applyAlignment="1">
      <alignment/>
    </xf>
    <xf numFmtId="0" fontId="11" fillId="2" borderId="0" xfId="0" applyFont="1" applyFill="1" applyBorder="1" applyAlignment="1">
      <alignment vertical="top"/>
    </xf>
    <xf numFmtId="3" fontId="10" fillId="2" borderId="0" xfId="0" applyNumberFormat="1" applyFont="1" applyFill="1" applyBorder="1" applyAlignment="1">
      <alignment vertical="top"/>
    </xf>
    <xf numFmtId="0" fontId="10" fillId="2" borderId="0" xfId="0" applyFont="1" applyFill="1" applyBorder="1" applyAlignment="1">
      <alignment vertical="top" wrapText="1"/>
    </xf>
    <xf numFmtId="4" fontId="10" fillId="2" borderId="19" xfId="0" applyNumberFormat="1" applyFont="1" applyFill="1" applyBorder="1" applyAlignment="1">
      <alignment/>
    </xf>
    <xf numFmtId="4" fontId="11" fillId="2" borderId="20" xfId="0" applyNumberFormat="1" applyFont="1" applyFill="1" applyBorder="1" applyAlignment="1">
      <alignment/>
    </xf>
    <xf numFmtId="4" fontId="10" fillId="2" borderId="21" xfId="0" applyNumberFormat="1" applyFont="1" applyFill="1" applyBorder="1" applyAlignment="1">
      <alignment/>
    </xf>
    <xf numFmtId="0" fontId="0" fillId="3" borderId="0" xfId="0" applyFill="1" applyAlignment="1">
      <alignment/>
    </xf>
    <xf numFmtId="0" fontId="14" fillId="3" borderId="0" xfId="0" applyFont="1" applyFill="1" applyAlignment="1">
      <alignment/>
    </xf>
    <xf numFmtId="0" fontId="16" fillId="3" borderId="0" xfId="0" applyFont="1" applyFill="1" applyAlignment="1">
      <alignment/>
    </xf>
    <xf numFmtId="0" fontId="17" fillId="3" borderId="0" xfId="0" applyFont="1" applyFill="1" applyAlignment="1" applyProtection="1">
      <alignment horizontal="left" vertical="top" wrapText="1"/>
      <protection locked="0"/>
    </xf>
    <xf numFmtId="4" fontId="16" fillId="3" borderId="0" xfId="0" applyNumberFormat="1" applyFont="1" applyFill="1" applyAlignment="1" applyProtection="1">
      <alignment horizontal="left" vertical="top"/>
      <protection locked="0"/>
    </xf>
    <xf numFmtId="4" fontId="16" fillId="3" borderId="0" xfId="0" applyNumberFormat="1" applyFont="1" applyFill="1" applyAlignment="1">
      <alignment/>
    </xf>
    <xf numFmtId="4" fontId="17" fillId="3" borderId="0" xfId="0" applyNumberFormat="1" applyFont="1" applyFill="1" applyAlignment="1">
      <alignment/>
    </xf>
    <xf numFmtId="4" fontId="17" fillId="0" borderId="30" xfId="0" applyNumberFormat="1" applyFont="1" applyBorder="1" applyAlignment="1">
      <alignment/>
    </xf>
    <xf numFmtId="4" fontId="17" fillId="0" borderId="31" xfId="0" applyNumberFormat="1" applyFont="1" applyBorder="1" applyAlignment="1" applyProtection="1">
      <alignment vertical="center"/>
      <protection locked="0"/>
    </xf>
    <xf numFmtId="4" fontId="17" fillId="0" borderId="0" xfId="0" applyNumberFormat="1" applyFont="1" applyBorder="1" applyAlignment="1">
      <alignment/>
    </xf>
    <xf numFmtId="4" fontId="17" fillId="0" borderId="0" xfId="0" applyNumberFormat="1" applyFont="1" applyBorder="1" applyAlignment="1" applyProtection="1">
      <alignment vertical="center"/>
      <protection locked="0"/>
    </xf>
    <xf numFmtId="0" fontId="5" fillId="7" borderId="0" xfId="0" applyFont="1" applyFill="1" applyAlignment="1">
      <alignment/>
    </xf>
    <xf numFmtId="0" fontId="0" fillId="7" borderId="0" xfId="0" applyFill="1" applyAlignment="1">
      <alignment/>
    </xf>
    <xf numFmtId="0" fontId="1" fillId="7" borderId="32" xfId="0" applyFont="1" applyFill="1" applyBorder="1" applyAlignment="1">
      <alignment/>
    </xf>
    <xf numFmtId="0" fontId="0" fillId="7" borderId="32" xfId="0" applyFill="1" applyBorder="1" applyAlignment="1">
      <alignment/>
    </xf>
    <xf numFmtId="4" fontId="1" fillId="7" borderId="32" xfId="0" applyNumberFormat="1" applyFont="1" applyFill="1" applyBorder="1" applyAlignment="1">
      <alignment/>
    </xf>
    <xf numFmtId="0" fontId="8" fillId="7" borderId="0" xfId="0" applyFont="1" applyFill="1" applyAlignment="1">
      <alignment/>
    </xf>
    <xf numFmtId="0" fontId="5" fillId="7" borderId="0" xfId="0" applyFont="1" applyFill="1" applyAlignment="1">
      <alignment horizontal="right"/>
    </xf>
    <xf numFmtId="0" fontId="0" fillId="7" borderId="0" xfId="0" applyFill="1" applyAlignment="1">
      <alignment horizontal="right"/>
    </xf>
    <xf numFmtId="0" fontId="0" fillId="33" borderId="0" xfId="0" applyFill="1" applyBorder="1" applyAlignment="1">
      <alignment/>
    </xf>
    <xf numFmtId="0" fontId="5" fillId="33" borderId="0" xfId="0" applyFont="1" applyFill="1" applyAlignment="1">
      <alignment/>
    </xf>
    <xf numFmtId="0" fontId="16" fillId="3" borderId="0" xfId="0" applyFont="1" applyFill="1" applyAlignment="1">
      <alignment horizontal="left" vertical="center"/>
    </xf>
    <xf numFmtId="4" fontId="16" fillId="3" borderId="0" xfId="0" applyNumberFormat="1" applyFont="1" applyFill="1" applyAlignment="1" applyProtection="1">
      <alignment vertical="center"/>
      <protection locked="0"/>
    </xf>
    <xf numFmtId="0" fontId="16" fillId="3" borderId="0" xfId="0" applyFont="1" applyFill="1" applyAlignment="1">
      <alignment horizontal="left" vertical="center" wrapText="1"/>
    </xf>
    <xf numFmtId="0" fontId="0" fillId="5" borderId="0" xfId="0" applyFill="1" applyAlignment="1">
      <alignment/>
    </xf>
    <xf numFmtId="0" fontId="10" fillId="0" borderId="0" xfId="0" applyFont="1" applyFill="1" applyBorder="1" applyAlignment="1">
      <alignment horizontal="center" shrinkToFit="1"/>
    </xf>
    <xf numFmtId="0" fontId="11" fillId="0" borderId="0" xfId="0" applyFont="1" applyFill="1" applyBorder="1" applyAlignment="1">
      <alignment horizontal="left" wrapText="1"/>
    </xf>
    <xf numFmtId="0" fontId="10" fillId="0" borderId="0" xfId="0" applyFont="1" applyAlignment="1">
      <alignment horizontal="center"/>
    </xf>
    <xf numFmtId="0" fontId="11" fillId="0" borderId="0" xfId="0" applyFont="1" applyAlignment="1">
      <alignment horizontal="center"/>
    </xf>
    <xf numFmtId="0" fontId="11" fillId="0" borderId="0" xfId="0" applyFont="1" applyAlignment="1">
      <alignment/>
    </xf>
    <xf numFmtId="0" fontId="11" fillId="0" borderId="0" xfId="0" applyFont="1" applyBorder="1" applyAlignment="1">
      <alignment/>
    </xf>
    <xf numFmtId="0" fontId="10" fillId="0" borderId="0" xfId="0" applyFont="1" applyBorder="1" applyAlignment="1">
      <alignment horizontal="center" shrinkToFit="1"/>
    </xf>
    <xf numFmtId="0" fontId="26" fillId="0" borderId="33" xfId="0" applyFont="1" applyFill="1" applyBorder="1" applyAlignment="1">
      <alignment horizontal="center"/>
    </xf>
    <xf numFmtId="0" fontId="26" fillId="0" borderId="33" xfId="0" applyFont="1" applyFill="1" applyBorder="1" applyAlignment="1">
      <alignment/>
    </xf>
    <xf numFmtId="0" fontId="27" fillId="0" borderId="33" xfId="0" applyFont="1" applyFill="1" applyBorder="1" applyAlignment="1">
      <alignment horizontal="center" shrinkToFit="1"/>
    </xf>
    <xf numFmtId="0" fontId="27" fillId="0" borderId="33" xfId="0" applyFont="1" applyFill="1" applyBorder="1" applyAlignment="1">
      <alignment shrinkToFit="1"/>
    </xf>
    <xf numFmtId="49" fontId="10" fillId="0" borderId="0" xfId="0" applyNumberFormat="1" applyFont="1" applyAlignment="1">
      <alignment horizontal="center" vertical="top" shrinkToFit="1"/>
    </xf>
    <xf numFmtId="0" fontId="11" fillId="0" borderId="0" xfId="0" applyFont="1" applyAlignment="1">
      <alignment horizontal="justify" wrapText="1"/>
    </xf>
    <xf numFmtId="0" fontId="11" fillId="0" borderId="0" xfId="0" applyFont="1" applyAlignment="1">
      <alignment horizontal="justify"/>
    </xf>
    <xf numFmtId="0" fontId="81" fillId="0" borderId="0" xfId="0" applyFont="1" applyBorder="1" applyAlignment="1">
      <alignment vertical="top" wrapText="1"/>
    </xf>
    <xf numFmtId="0" fontId="81" fillId="0" borderId="0" xfId="0" applyFont="1" applyBorder="1" applyAlignment="1">
      <alignment horizontal="center" vertical="top" wrapText="1"/>
    </xf>
    <xf numFmtId="0" fontId="11" fillId="0" borderId="0" xfId="0" applyFont="1" applyAlignment="1">
      <alignment horizontal="center" shrinkToFit="1"/>
    </xf>
    <xf numFmtId="0" fontId="11" fillId="0" borderId="0" xfId="0" applyFont="1" applyBorder="1" applyAlignment="1">
      <alignment horizontal="justify" vertical="top" shrinkToFit="1"/>
    </xf>
    <xf numFmtId="0" fontId="82" fillId="0" borderId="0" xfId="0" applyFont="1" applyBorder="1" applyAlignment="1">
      <alignment horizontal="justify" vertical="top" wrapText="1"/>
    </xf>
    <xf numFmtId="0" fontId="11" fillId="0" borderId="0" xfId="0" applyFont="1" applyBorder="1" applyAlignment="1">
      <alignment horizontal="justify"/>
    </xf>
    <xf numFmtId="0" fontId="81" fillId="0" borderId="0" xfId="0" applyFont="1" applyBorder="1" applyAlignment="1">
      <alignment horizontal="justify" vertical="top" wrapText="1"/>
    </xf>
    <xf numFmtId="0" fontId="81" fillId="0" borderId="0" xfId="0" applyFont="1" applyAlignment="1">
      <alignment/>
    </xf>
    <xf numFmtId="0" fontId="11" fillId="0" borderId="0" xfId="0" applyFont="1" applyBorder="1" applyAlignment="1">
      <alignment horizontal="justify" vertical="top" wrapText="1"/>
    </xf>
    <xf numFmtId="0" fontId="10" fillId="0" borderId="34" xfId="0" applyFont="1" applyFill="1" applyBorder="1" applyAlignment="1">
      <alignment horizontal="center" shrinkToFit="1"/>
    </xf>
    <xf numFmtId="0" fontId="10" fillId="0" borderId="34" xfId="0" applyFont="1" applyFill="1" applyBorder="1" applyAlignment="1">
      <alignment horizontal="justify" shrinkToFit="1"/>
    </xf>
    <xf numFmtId="0" fontId="10" fillId="0" borderId="34" xfId="0" applyFont="1" applyFill="1" applyBorder="1" applyAlignment="1">
      <alignment horizontal="justify" vertical="top" shrinkToFit="1"/>
    </xf>
    <xf numFmtId="0" fontId="10" fillId="0" borderId="0" xfId="0" applyFont="1" applyFill="1" applyAlignment="1">
      <alignment horizontal="center"/>
    </xf>
    <xf numFmtId="0" fontId="11" fillId="0" borderId="0" xfId="0" applyFont="1" applyFill="1" applyAlignment="1">
      <alignment horizontal="center"/>
    </xf>
    <xf numFmtId="0" fontId="11" fillId="0" borderId="0" xfId="0" applyFont="1" applyFill="1" applyAlignment="1">
      <alignment/>
    </xf>
    <xf numFmtId="0" fontId="11" fillId="0" borderId="0" xfId="0" applyFont="1" applyFill="1" applyBorder="1" applyAlignment="1">
      <alignment/>
    </xf>
    <xf numFmtId="0" fontId="10" fillId="0" borderId="0" xfId="0" applyFont="1" applyAlignment="1">
      <alignment horizontal="center" shrinkToFit="1"/>
    </xf>
    <xf numFmtId="0" fontId="11" fillId="0" borderId="0" xfId="0" applyFont="1" applyBorder="1" applyAlignment="1">
      <alignment horizontal="center" shrinkToFit="1"/>
    </xf>
    <xf numFmtId="49" fontId="10" fillId="0" borderId="0" xfId="0" applyNumberFormat="1" applyFont="1" applyBorder="1" applyAlignment="1">
      <alignment horizontal="center" vertical="top" shrinkToFit="1"/>
    </xf>
    <xf numFmtId="0" fontId="10" fillId="0" borderId="0" xfId="0" applyFont="1" applyFill="1" applyBorder="1" applyAlignment="1">
      <alignment horizontal="justify" vertical="top" shrinkToFit="1"/>
    </xf>
    <xf numFmtId="0" fontId="27" fillId="0" borderId="0" xfId="0" applyFont="1" applyFill="1" applyBorder="1" applyAlignment="1">
      <alignment shrinkToFit="1"/>
    </xf>
    <xf numFmtId="196" fontId="11" fillId="0" borderId="0" xfId="58" applyNumberFormat="1" applyFont="1" applyAlignment="1">
      <alignment horizontal="center" shrinkToFit="1"/>
    </xf>
    <xf numFmtId="0" fontId="10" fillId="0" borderId="0" xfId="0" applyFont="1" applyFill="1" applyBorder="1" applyAlignment="1">
      <alignment horizontal="center" vertical="center"/>
    </xf>
    <xf numFmtId="0" fontId="26" fillId="0" borderId="0" xfId="0" applyFont="1" applyFill="1" applyBorder="1" applyAlignment="1">
      <alignment vertical="center"/>
    </xf>
    <xf numFmtId="0" fontId="10" fillId="0" borderId="35" xfId="0" applyFont="1" applyFill="1" applyBorder="1" applyAlignment="1">
      <alignment horizontal="center" shrinkToFit="1"/>
    </xf>
    <xf numFmtId="196" fontId="11" fillId="0" borderId="36" xfId="58" applyNumberFormat="1" applyFont="1" applyBorder="1" applyAlignment="1">
      <alignment horizontal="center" shrinkToFit="1"/>
    </xf>
    <xf numFmtId="196" fontId="10" fillId="0" borderId="36" xfId="58" applyNumberFormat="1" applyFont="1" applyBorder="1" applyAlignment="1">
      <alignment horizontal="center" shrinkToFit="1"/>
    </xf>
    <xf numFmtId="0" fontId="10" fillId="5" borderId="37" xfId="0" applyFont="1" applyFill="1" applyBorder="1" applyAlignment="1">
      <alignment vertical="top"/>
    </xf>
    <xf numFmtId="0" fontId="11" fillId="5" borderId="38" xfId="0" applyFont="1" applyFill="1" applyBorder="1" applyAlignment="1">
      <alignment vertical="top" wrapText="1"/>
    </xf>
    <xf numFmtId="0" fontId="11" fillId="5" borderId="38" xfId="0" applyFont="1" applyFill="1" applyBorder="1" applyAlignment="1">
      <alignment/>
    </xf>
    <xf numFmtId="184" fontId="11" fillId="5" borderId="38" xfId="0" applyNumberFormat="1" applyFont="1" applyFill="1" applyBorder="1" applyAlignment="1">
      <alignment/>
    </xf>
    <xf numFmtId="4" fontId="11" fillId="5" borderId="39" xfId="0" applyNumberFormat="1" applyFont="1" applyFill="1" applyBorder="1" applyAlignment="1">
      <alignment/>
    </xf>
    <xf numFmtId="0" fontId="10" fillId="5" borderId="40" xfId="0" applyFont="1" applyFill="1" applyBorder="1" applyAlignment="1">
      <alignment vertical="top"/>
    </xf>
    <xf numFmtId="0" fontId="11" fillId="5" borderId="41" xfId="0" applyFont="1" applyFill="1" applyBorder="1" applyAlignment="1">
      <alignment vertical="top" wrapText="1"/>
    </xf>
    <xf numFmtId="0" fontId="11" fillId="5" borderId="41" xfId="0" applyFont="1" applyFill="1" applyBorder="1" applyAlignment="1">
      <alignment/>
    </xf>
    <xf numFmtId="184" fontId="11" fillId="5" borderId="41" xfId="0" applyNumberFormat="1" applyFont="1" applyFill="1" applyBorder="1" applyAlignment="1">
      <alignment/>
    </xf>
    <xf numFmtId="4" fontId="11" fillId="5" borderId="42" xfId="0" applyNumberFormat="1" applyFont="1" applyFill="1" applyBorder="1" applyAlignment="1">
      <alignment/>
    </xf>
    <xf numFmtId="0" fontId="10" fillId="5" borderId="35" xfId="0" applyFont="1" applyFill="1" applyBorder="1" applyAlignment="1">
      <alignment horizontal="center" vertical="center"/>
    </xf>
    <xf numFmtId="0" fontId="26" fillId="5" borderId="34" xfId="0" applyFont="1" applyFill="1" applyBorder="1" applyAlignment="1">
      <alignment horizontal="left" vertical="center" wrapText="1"/>
    </xf>
    <xf numFmtId="0" fontId="11" fillId="5" borderId="34" xfId="0" applyFont="1" applyFill="1" applyBorder="1" applyAlignment="1">
      <alignment horizontal="left" wrapText="1"/>
    </xf>
    <xf numFmtId="196" fontId="10" fillId="5" borderId="36" xfId="58" applyNumberFormat="1" applyFont="1" applyFill="1" applyBorder="1" applyAlignment="1">
      <alignment horizontal="center" shrinkToFit="1"/>
    </xf>
    <xf numFmtId="0" fontId="21" fillId="34" borderId="0" xfId="0" applyNumberFormat="1" applyFont="1" applyFill="1" applyBorder="1" applyAlignment="1">
      <alignment vertical="top"/>
    </xf>
    <xf numFmtId="0" fontId="21" fillId="34" borderId="0" xfId="0" applyNumberFormat="1" applyFont="1" applyFill="1" applyBorder="1" applyAlignment="1">
      <alignment horizontal="center" vertical="top"/>
    </xf>
    <xf numFmtId="0" fontId="21" fillId="34" borderId="32" xfId="0" applyNumberFormat="1" applyFont="1" applyFill="1" applyBorder="1" applyAlignment="1">
      <alignment horizontal="center" vertical="top"/>
    </xf>
    <xf numFmtId="0" fontId="0" fillId="34" borderId="32" xfId="0" applyNumberFormat="1" applyFont="1" applyFill="1" applyBorder="1" applyAlignment="1">
      <alignment vertical="top" wrapText="1"/>
    </xf>
    <xf numFmtId="0" fontId="0" fillId="34" borderId="32" xfId="0" applyNumberFormat="1" applyFont="1" applyFill="1" applyBorder="1" applyAlignment="1">
      <alignment/>
    </xf>
    <xf numFmtId="0" fontId="0" fillId="0" borderId="32" xfId="0" applyNumberFormat="1" applyFont="1" applyBorder="1" applyAlignment="1">
      <alignment/>
    </xf>
    <xf numFmtId="0" fontId="0" fillId="6" borderId="0" xfId="0" applyFill="1" applyAlignment="1">
      <alignment/>
    </xf>
    <xf numFmtId="0" fontId="21" fillId="6" borderId="33" xfId="0" applyNumberFormat="1" applyFont="1" applyFill="1" applyBorder="1" applyAlignment="1">
      <alignment vertical="top" wrapText="1"/>
    </xf>
    <xf numFmtId="49" fontId="22" fillId="6" borderId="33" xfId="0" applyNumberFormat="1" applyFont="1" applyFill="1" applyBorder="1" applyAlignment="1">
      <alignment wrapText="1"/>
    </xf>
    <xf numFmtId="0" fontId="21" fillId="6" borderId="33" xfId="0" applyNumberFormat="1" applyFont="1" applyFill="1" applyBorder="1" applyAlignment="1">
      <alignment/>
    </xf>
    <xf numFmtId="194" fontId="22" fillId="6" borderId="33" xfId="0" applyNumberFormat="1" applyFont="1" applyFill="1" applyBorder="1" applyAlignment="1">
      <alignment/>
    </xf>
    <xf numFmtId="0" fontId="0" fillId="6" borderId="33" xfId="0" applyNumberFormat="1" applyFont="1" applyFill="1" applyBorder="1" applyAlignment="1">
      <alignment/>
    </xf>
    <xf numFmtId="0" fontId="23" fillId="34" borderId="0" xfId="0" applyNumberFormat="1" applyFont="1" applyFill="1" applyBorder="1" applyAlignment="1">
      <alignment vertical="top"/>
    </xf>
    <xf numFmtId="0" fontId="24" fillId="0" borderId="0" xfId="0" applyNumberFormat="1" applyFont="1" applyBorder="1" applyAlignment="1">
      <alignment vertical="top" wrapText="1"/>
    </xf>
    <xf numFmtId="0" fontId="0" fillId="0" borderId="0" xfId="0" applyNumberFormat="1" applyFont="1" applyBorder="1" applyAlignment="1">
      <alignment/>
    </xf>
    <xf numFmtId="0" fontId="23" fillId="0" borderId="0" xfId="0" applyNumberFormat="1" applyFont="1" applyBorder="1" applyAlignment="1">
      <alignment vertical="top" wrapText="1"/>
    </xf>
    <xf numFmtId="0" fontId="23" fillId="34" borderId="0" xfId="0" applyNumberFormat="1" applyFont="1" applyFill="1" applyBorder="1" applyAlignment="1" applyProtection="1">
      <alignment vertical="top" wrapText="1"/>
      <protection locked="0"/>
    </xf>
    <xf numFmtId="0" fontId="23" fillId="0" borderId="0" xfId="0" applyNumberFormat="1" applyFont="1" applyBorder="1" applyAlignment="1" applyProtection="1">
      <alignment vertical="top" wrapText="1"/>
      <protection locked="0"/>
    </xf>
    <xf numFmtId="0" fontId="0" fillId="0" borderId="0" xfId="0" applyNumberFormat="1" applyFont="1" applyBorder="1" applyAlignment="1" applyProtection="1">
      <alignment wrapText="1"/>
      <protection locked="0"/>
    </xf>
    <xf numFmtId="0" fontId="0" fillId="0" borderId="0" xfId="0" applyNumberFormat="1" applyFont="1" applyBorder="1" applyAlignment="1">
      <alignment vertical="top" wrapText="1"/>
    </xf>
    <xf numFmtId="0" fontId="23" fillId="34" borderId="41" xfId="0" applyNumberFormat="1" applyFont="1" applyFill="1" applyBorder="1" applyAlignment="1">
      <alignment vertical="top"/>
    </xf>
    <xf numFmtId="0" fontId="23" fillId="0" borderId="41" xfId="0" applyNumberFormat="1" applyFont="1" applyBorder="1" applyAlignment="1">
      <alignment vertical="top" wrapText="1"/>
    </xf>
    <xf numFmtId="49" fontId="23" fillId="34" borderId="41" xfId="0" applyNumberFormat="1" applyFont="1" applyFill="1" applyBorder="1" applyAlignment="1">
      <alignment/>
    </xf>
    <xf numFmtId="0" fontId="23" fillId="34" borderId="41" xfId="0" applyNumberFormat="1" applyFont="1" applyFill="1" applyBorder="1" applyAlignment="1">
      <alignment/>
    </xf>
    <xf numFmtId="194" fontId="23" fillId="34" borderId="41" xfId="0" applyNumberFormat="1" applyFont="1" applyFill="1" applyBorder="1" applyAlignment="1">
      <alignment/>
    </xf>
    <xf numFmtId="0" fontId="23" fillId="6" borderId="0" xfId="0" applyNumberFormat="1" applyFont="1" applyFill="1" applyBorder="1" applyAlignment="1">
      <alignment vertical="top"/>
    </xf>
    <xf numFmtId="0" fontId="23" fillId="6" borderId="0" xfId="0" applyNumberFormat="1" applyFont="1" applyFill="1" applyBorder="1" applyAlignment="1">
      <alignment vertical="top" wrapText="1"/>
    </xf>
    <xf numFmtId="0" fontId="23" fillId="6" borderId="0" xfId="0" applyNumberFormat="1" applyFont="1" applyFill="1" applyBorder="1" applyAlignment="1">
      <alignment/>
    </xf>
    <xf numFmtId="194" fontId="23" fillId="6" borderId="0" xfId="0" applyNumberFormat="1" applyFont="1" applyFill="1" applyBorder="1" applyAlignment="1">
      <alignment/>
    </xf>
    <xf numFmtId="0" fontId="0" fillId="6" borderId="0" xfId="0" applyFill="1" applyAlignment="1">
      <alignment horizontal="right"/>
    </xf>
    <xf numFmtId="0" fontId="5" fillId="6" borderId="0" xfId="0" applyFont="1" applyFill="1" applyAlignment="1">
      <alignment/>
    </xf>
    <xf numFmtId="0" fontId="0" fillId="6" borderId="0" xfId="0" applyFill="1" applyAlignment="1">
      <alignment/>
    </xf>
    <xf numFmtId="0" fontId="21" fillId="34" borderId="32" xfId="0" applyNumberFormat="1" applyFont="1" applyFill="1" applyBorder="1" applyAlignment="1">
      <alignment vertical="top"/>
    </xf>
    <xf numFmtId="0" fontId="21" fillId="6" borderId="0" xfId="0" applyNumberFormat="1" applyFont="1" applyFill="1" applyBorder="1" applyAlignment="1">
      <alignment vertical="top"/>
    </xf>
    <xf numFmtId="0" fontId="21" fillId="6" borderId="0" xfId="0" applyNumberFormat="1" applyFont="1" applyFill="1" applyBorder="1" applyAlignment="1">
      <alignment/>
    </xf>
    <xf numFmtId="194" fontId="21" fillId="6" borderId="0" xfId="0" applyNumberFormat="1" applyFont="1" applyFill="1" applyBorder="1" applyAlignment="1">
      <alignment/>
    </xf>
    <xf numFmtId="49" fontId="22" fillId="6" borderId="0" xfId="0" applyNumberFormat="1" applyFont="1" applyFill="1" applyBorder="1" applyAlignment="1">
      <alignment wrapText="1"/>
    </xf>
    <xf numFmtId="194" fontId="22" fillId="6" borderId="0" xfId="0" applyNumberFormat="1" applyFont="1" applyFill="1" applyBorder="1" applyAlignment="1">
      <alignment/>
    </xf>
    <xf numFmtId="0" fontId="23" fillId="33" borderId="0" xfId="0" applyNumberFormat="1" applyFont="1" applyFill="1" applyBorder="1" applyAlignment="1">
      <alignment vertical="top"/>
    </xf>
    <xf numFmtId="0" fontId="23" fillId="33" borderId="0" xfId="0" applyNumberFormat="1" applyFont="1" applyFill="1" applyBorder="1" applyAlignment="1">
      <alignment vertical="top" wrapText="1"/>
    </xf>
    <xf numFmtId="0" fontId="23" fillId="33" borderId="0" xfId="0" applyNumberFormat="1" applyFont="1" applyFill="1" applyBorder="1" applyAlignment="1">
      <alignment/>
    </xf>
    <xf numFmtId="194" fontId="23" fillId="33" borderId="0" xfId="0" applyNumberFormat="1" applyFont="1" applyFill="1" applyBorder="1" applyAlignment="1">
      <alignment/>
    </xf>
    <xf numFmtId="4" fontId="10" fillId="0" borderId="0" xfId="0" applyNumberFormat="1" applyFont="1" applyBorder="1" applyAlignment="1">
      <alignment/>
    </xf>
    <xf numFmtId="0" fontId="5" fillId="7" borderId="0" xfId="0" applyFont="1" applyFill="1" applyAlignment="1">
      <alignment horizontal="right"/>
    </xf>
    <xf numFmtId="0" fontId="0" fillId="7" borderId="0" xfId="0" applyFill="1" applyAlignment="1">
      <alignment horizontal="right"/>
    </xf>
    <xf numFmtId="4" fontId="19" fillId="0" borderId="0" xfId="0" applyNumberFormat="1" applyFont="1" applyFill="1" applyAlignment="1">
      <alignment wrapText="1"/>
    </xf>
    <xf numFmtId="0" fontId="20" fillId="0" borderId="0" xfId="0" applyFont="1" applyAlignment="1">
      <alignment/>
    </xf>
    <xf numFmtId="0" fontId="5" fillId="2" borderId="0" xfId="0" applyFont="1" applyFill="1" applyAlignment="1">
      <alignment horizontal="right"/>
    </xf>
    <xf numFmtId="0" fontId="0" fillId="2" borderId="0" xfId="0" applyFill="1" applyAlignment="1">
      <alignment horizontal="right"/>
    </xf>
    <xf numFmtId="0" fontId="5" fillId="3" borderId="0" xfId="0" applyFont="1" applyFill="1" applyAlignment="1">
      <alignment horizontal="right"/>
    </xf>
    <xf numFmtId="0" fontId="0" fillId="3" borderId="0" xfId="0" applyFill="1" applyAlignment="1">
      <alignment horizontal="right"/>
    </xf>
    <xf numFmtId="0" fontId="5" fillId="5" borderId="0" xfId="0" applyFont="1" applyFill="1" applyAlignment="1">
      <alignment horizontal="right"/>
    </xf>
    <xf numFmtId="0" fontId="0" fillId="5" borderId="0" xfId="0" applyFill="1" applyAlignment="1">
      <alignment horizontal="right"/>
    </xf>
    <xf numFmtId="0" fontId="5" fillId="6" borderId="0" xfId="0" applyFont="1" applyFill="1" applyAlignment="1">
      <alignment horizontal="right"/>
    </xf>
    <xf numFmtId="0" fontId="0" fillId="6" borderId="0" xfId="0" applyFill="1" applyAlignment="1">
      <alignment horizontal="right"/>
    </xf>
    <xf numFmtId="0" fontId="0" fillId="0" borderId="0" xfId="0" applyNumberFormat="1" applyFont="1" applyBorder="1" applyAlignment="1">
      <alignment vertical="top" wrapText="1"/>
    </xf>
    <xf numFmtId="0" fontId="0" fillId="0" borderId="0" xfId="0" applyAlignment="1">
      <alignment/>
    </xf>
  </cellXfs>
  <cellStyles count="48">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Excel Built-in Normal" xfId="34"/>
    <cellStyle name="Izhod" xfId="35"/>
    <cellStyle name="Naslov" xfId="36"/>
    <cellStyle name="Naslov 1" xfId="37"/>
    <cellStyle name="Naslov 2" xfId="38"/>
    <cellStyle name="Naslov 3" xfId="39"/>
    <cellStyle name="Naslov 4" xfId="40"/>
    <cellStyle name="Nevtralno" xfId="41"/>
    <cellStyle name="Percent" xfId="42"/>
    <cellStyle name="Opomba" xfId="43"/>
    <cellStyle name="Opozorilo" xfId="44"/>
    <cellStyle name="Pojasnjevalno besedilo" xfId="45"/>
    <cellStyle name="Poudarek1" xfId="46"/>
    <cellStyle name="Poudarek2" xfId="47"/>
    <cellStyle name="Poudarek3" xfId="48"/>
    <cellStyle name="Poudarek4" xfId="49"/>
    <cellStyle name="Poudarek5" xfId="50"/>
    <cellStyle name="Poudarek6" xfId="51"/>
    <cellStyle name="Povezana celica" xfId="52"/>
    <cellStyle name="Preveri celico" xfId="53"/>
    <cellStyle name="Računanje" xfId="54"/>
    <cellStyle name="Slabo" xfId="55"/>
    <cellStyle name="Currency" xfId="56"/>
    <cellStyle name="Currency [0]" xfId="57"/>
    <cellStyle name="Comma" xfId="58"/>
    <cellStyle name="Comma [0]" xfId="59"/>
    <cellStyle name="Vnos" xfId="60"/>
    <cellStyle name="Vsota" xfId="61"/>
  </cellStyles>
  <dxfs count="7">
    <dxf>
      <font>
        <color indexed="11"/>
      </font>
    </dxf>
    <dxf>
      <font>
        <color indexed="11"/>
      </font>
    </dxf>
    <dxf>
      <font>
        <color indexed="11"/>
      </font>
    </dxf>
    <dxf>
      <font>
        <color indexed="11"/>
      </font>
    </dxf>
    <dxf>
      <font>
        <color indexed="11"/>
      </font>
    </dxf>
    <dxf>
      <font>
        <color indexed="11"/>
      </font>
    </dxf>
    <dxf>
      <font>
        <color rgb="FF00FF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26"/>
  <sheetViews>
    <sheetView tabSelected="1" zoomScalePageLayoutView="0" workbookViewId="0" topLeftCell="A1">
      <selection activeCell="K12" sqref="K12"/>
    </sheetView>
  </sheetViews>
  <sheetFormatPr defaultColWidth="9.00390625" defaultRowHeight="12.75"/>
  <cols>
    <col min="1" max="1" width="7.00390625" style="0" customWidth="1"/>
    <col min="2" max="2" width="37.00390625" style="0" customWidth="1"/>
    <col min="6" max="6" width="16.25390625" style="0" customWidth="1"/>
  </cols>
  <sheetData>
    <row r="1" spans="1:6" ht="15">
      <c r="A1" s="313"/>
      <c r="B1" s="309" t="s">
        <v>357</v>
      </c>
      <c r="C1" s="304"/>
      <c r="D1" s="416" t="s">
        <v>24</v>
      </c>
      <c r="E1" s="417"/>
      <c r="F1" s="417"/>
    </row>
    <row r="2" spans="1:6" ht="14.25">
      <c r="A2" s="313"/>
      <c r="B2" s="1"/>
      <c r="C2" s="1"/>
      <c r="D2" s="2"/>
      <c r="E2" s="3"/>
      <c r="F2" s="3"/>
    </row>
    <row r="3" spans="1:6" ht="23.25" customHeight="1">
      <c r="A3" s="313"/>
      <c r="B3" s="309" t="s">
        <v>3</v>
      </c>
      <c r="C3" s="304"/>
      <c r="D3" s="310"/>
      <c r="E3" s="311"/>
      <c r="F3" s="311"/>
    </row>
    <row r="4" spans="1:6" ht="14.25">
      <c r="A4" s="1"/>
      <c r="B4" s="1"/>
      <c r="C4" s="1"/>
      <c r="D4" s="2"/>
      <c r="E4" s="3"/>
      <c r="F4" s="3"/>
    </row>
    <row r="5" spans="1:6" ht="30.75" customHeight="1">
      <c r="A5" s="1"/>
      <c r="B5" s="418" t="s">
        <v>351</v>
      </c>
      <c r="C5" s="419"/>
      <c r="D5" s="419"/>
      <c r="E5" s="419"/>
      <c r="F5" s="3"/>
    </row>
    <row r="6" ht="12.75" customHeight="1"/>
    <row r="7" spans="1:6" ht="33" customHeight="1">
      <c r="A7" s="4" t="s">
        <v>7</v>
      </c>
      <c r="B7" s="5" t="s">
        <v>90</v>
      </c>
      <c r="C7" s="6"/>
      <c r="D7" s="7"/>
      <c r="E7" s="7"/>
      <c r="F7" s="7">
        <f>'ZU - igrišče'!G26</f>
        <v>0</v>
      </c>
    </row>
    <row r="9" spans="1:6" ht="15">
      <c r="A9" s="4" t="s">
        <v>356</v>
      </c>
      <c r="B9" s="5" t="s">
        <v>127</v>
      </c>
      <c r="C9" s="6"/>
      <c r="D9" s="7"/>
      <c r="E9" s="7"/>
      <c r="F9" s="7">
        <f>'Tribune in zidovi'!E170</f>
        <v>0</v>
      </c>
    </row>
    <row r="11" spans="1:8" ht="30">
      <c r="A11" s="4" t="s">
        <v>2</v>
      </c>
      <c r="B11" s="5" t="s">
        <v>205</v>
      </c>
      <c r="C11" s="6"/>
      <c r="D11" s="7"/>
      <c r="E11" s="7"/>
      <c r="F11" s="7">
        <f>Plin!F10</f>
        <v>0</v>
      </c>
      <c r="H11" s="242"/>
    </row>
    <row r="12" spans="1:8" ht="15">
      <c r="A12" s="4"/>
      <c r="B12" s="5"/>
      <c r="C12" s="6"/>
      <c r="D12" s="7"/>
      <c r="E12" s="7"/>
      <c r="F12" s="7"/>
      <c r="H12" s="242"/>
    </row>
    <row r="13" spans="1:8" ht="30">
      <c r="A13" s="4" t="s">
        <v>4</v>
      </c>
      <c r="B13" s="5" t="s">
        <v>224</v>
      </c>
      <c r="C13" s="6"/>
      <c r="D13" s="7"/>
      <c r="E13" s="7"/>
      <c r="F13" s="7">
        <f>'Rekapitulacija JR'!E13</f>
        <v>0</v>
      </c>
      <c r="H13" s="242"/>
    </row>
    <row r="14" spans="1:7" ht="12.75">
      <c r="A14" s="13"/>
      <c r="B14" s="8"/>
      <c r="C14" s="8"/>
      <c r="D14" s="8"/>
      <c r="E14" s="8"/>
      <c r="F14" s="8"/>
      <c r="G14" s="13"/>
    </row>
    <row r="15" spans="1:7" ht="12.75">
      <c r="A15" s="13"/>
      <c r="G15" s="13"/>
    </row>
    <row r="16" spans="1:7" ht="12.75">
      <c r="A16" s="13"/>
      <c r="B16" s="9" t="s">
        <v>1</v>
      </c>
      <c r="F16" s="10">
        <f>SUM(F7:F15)</f>
        <v>0</v>
      </c>
      <c r="G16" s="13"/>
    </row>
    <row r="17" spans="1:7" ht="12.75">
      <c r="A17" s="13"/>
      <c r="G17" s="13"/>
    </row>
    <row r="18" spans="1:7" ht="12.75">
      <c r="A18" s="13"/>
      <c r="B18" s="11" t="s">
        <v>5</v>
      </c>
      <c r="C18" s="14" t="s">
        <v>304</v>
      </c>
      <c r="D18" s="8"/>
      <c r="E18" s="8"/>
      <c r="F18" s="15">
        <f>F16*0</f>
        <v>0</v>
      </c>
      <c r="G18" s="13"/>
    </row>
    <row r="19" spans="1:7" ht="12.75">
      <c r="A19" s="13"/>
      <c r="G19" s="13"/>
    </row>
    <row r="20" spans="1:7" ht="12.75">
      <c r="A20" s="13"/>
      <c r="B20" s="9" t="s">
        <v>1</v>
      </c>
      <c r="F20" s="10">
        <f>F16-F18</f>
        <v>0</v>
      </c>
      <c r="G20" s="13"/>
    </row>
    <row r="21" spans="1:7" ht="12.75">
      <c r="A21" s="13"/>
      <c r="G21" s="13"/>
    </row>
    <row r="22" spans="1:7" ht="15">
      <c r="A22" s="13"/>
      <c r="B22" s="11" t="s">
        <v>0</v>
      </c>
      <c r="C22" s="8"/>
      <c r="D22" s="8"/>
      <c r="E22" s="8"/>
      <c r="F22" s="12">
        <f>F20*0.22</f>
        <v>0</v>
      </c>
      <c r="G22" s="13"/>
    </row>
    <row r="23" spans="1:7" ht="12.75">
      <c r="A23" s="312"/>
      <c r="B23" s="305"/>
      <c r="C23" s="305"/>
      <c r="D23" s="305"/>
      <c r="E23" s="305"/>
      <c r="F23" s="305"/>
      <c r="G23" s="13"/>
    </row>
    <row r="24" spans="1:7" ht="13.5" thickBot="1">
      <c r="A24" s="312"/>
      <c r="B24" s="306" t="s">
        <v>1</v>
      </c>
      <c r="C24" s="307"/>
      <c r="D24" s="307"/>
      <c r="E24" s="307"/>
      <c r="F24" s="308">
        <f>SUM(F20:F23)</f>
        <v>0</v>
      </c>
      <c r="G24" s="13"/>
    </row>
    <row r="25" spans="1:7" ht="13.5" thickTop="1">
      <c r="A25" s="13"/>
      <c r="G25" s="13"/>
    </row>
    <row r="26" ht="12.75">
      <c r="A26" s="13"/>
    </row>
  </sheetData>
  <sheetProtection/>
  <mergeCells count="2">
    <mergeCell ref="D1:F1"/>
    <mergeCell ref="B5:E5"/>
  </mergeCells>
  <printOptions/>
  <pageMargins left="0.62" right="0.75" top="1" bottom="1" header="0" footer="0.5"/>
  <pageSetup horizontalDpi="600" verticalDpi="600" orientation="portrait" paperSize="9" r:id="rId1"/>
  <headerFooter alignWithMargins="0">
    <oddFooter>&amp;C&amp;A&amp;RStran &amp;P</oddFooter>
  </headerFooter>
</worksheet>
</file>

<file path=xl/worksheets/sheet2.xml><?xml version="1.0" encoding="utf-8"?>
<worksheet xmlns="http://schemas.openxmlformats.org/spreadsheetml/2006/main" xmlns:r="http://schemas.openxmlformats.org/officeDocument/2006/relationships">
  <dimension ref="A1:G252"/>
  <sheetViews>
    <sheetView zoomScalePageLayoutView="0" workbookViewId="0" topLeftCell="A1">
      <selection activeCell="P20" sqref="P20"/>
    </sheetView>
  </sheetViews>
  <sheetFormatPr defaultColWidth="9.00390625" defaultRowHeight="12.75"/>
  <cols>
    <col min="3" max="3" width="22.875" style="0" customWidth="1"/>
    <col min="4" max="4" width="6.375" style="0" customWidth="1"/>
    <col min="6" max="6" width="13.625" style="0" customWidth="1"/>
    <col min="7" max="7" width="14.875" style="0" customWidth="1"/>
  </cols>
  <sheetData>
    <row r="1" spans="1:7" ht="14.25">
      <c r="A1" s="16"/>
      <c r="B1" s="17"/>
      <c r="C1" s="18"/>
      <c r="D1" s="19"/>
      <c r="E1" s="20"/>
      <c r="F1" s="21"/>
      <c r="G1" s="21"/>
    </row>
    <row r="2" spans="1:7" ht="14.25">
      <c r="A2" s="262"/>
      <c r="B2" s="263"/>
      <c r="C2" s="264"/>
      <c r="D2" s="265"/>
      <c r="E2" s="420" t="s">
        <v>25</v>
      </c>
      <c r="F2" s="421"/>
      <c r="G2" s="421"/>
    </row>
    <row r="3" spans="1:7" ht="14.25">
      <c r="A3" s="16"/>
      <c r="B3" s="17"/>
      <c r="C3" s="18"/>
      <c r="D3" s="19"/>
      <c r="E3" s="20"/>
      <c r="F3" s="21"/>
      <c r="G3" s="21"/>
    </row>
    <row r="4" spans="1:7" ht="14.25">
      <c r="A4" s="16"/>
      <c r="B4" s="17"/>
      <c r="C4" s="18"/>
      <c r="D4" s="19"/>
      <c r="E4" s="20"/>
      <c r="F4" s="21"/>
      <c r="G4" s="21"/>
    </row>
    <row r="5" spans="1:7" ht="14.25">
      <c r="A5" s="16"/>
      <c r="B5" s="17"/>
      <c r="C5" s="18"/>
      <c r="D5" s="19"/>
      <c r="E5" s="20"/>
      <c r="F5" s="21"/>
      <c r="G5" s="21"/>
    </row>
    <row r="6" spans="1:7" ht="15" thickBot="1">
      <c r="A6" s="16"/>
      <c r="B6" s="17"/>
      <c r="C6" s="18"/>
      <c r="D6" s="19"/>
      <c r="E6" s="20"/>
      <c r="F6" s="21"/>
      <c r="G6" s="21"/>
    </row>
    <row r="7" spans="1:7" ht="15.75" thickTop="1">
      <c r="A7" s="266" t="s">
        <v>27</v>
      </c>
      <c r="B7" s="267"/>
      <c r="C7" s="268"/>
      <c r="D7" s="269"/>
      <c r="E7" s="270"/>
      <c r="F7" s="271"/>
      <c r="G7" s="272"/>
    </row>
    <row r="8" spans="1:7" ht="15">
      <c r="A8" s="273"/>
      <c r="B8" s="274"/>
      <c r="C8" s="275"/>
      <c r="D8" s="276"/>
      <c r="E8" s="277"/>
      <c r="F8" s="278"/>
      <c r="G8" s="279"/>
    </row>
    <row r="9" spans="1:7" ht="15">
      <c r="A9" s="273" t="s">
        <v>90</v>
      </c>
      <c r="B9" s="274"/>
      <c r="C9" s="275"/>
      <c r="D9" s="276"/>
      <c r="E9" s="277"/>
      <c r="F9" s="278"/>
      <c r="G9" s="279"/>
    </row>
    <row r="10" spans="1:7" ht="15.75" thickBot="1">
      <c r="A10" s="280"/>
      <c r="B10" s="281"/>
      <c r="C10" s="282"/>
      <c r="D10" s="283"/>
      <c r="E10" s="284"/>
      <c r="F10" s="285"/>
      <c r="G10" s="286"/>
    </row>
    <row r="11" spans="1:7" ht="15.75" thickTop="1">
      <c r="A11" s="27"/>
      <c r="B11" s="28"/>
      <c r="C11" s="29"/>
      <c r="D11" s="30"/>
      <c r="E11" s="25"/>
      <c r="F11" s="26"/>
      <c r="G11" s="26"/>
    </row>
    <row r="12" spans="1:7" ht="15">
      <c r="A12" s="31"/>
      <c r="B12" s="28"/>
      <c r="C12" s="29"/>
      <c r="D12" s="30"/>
      <c r="E12" s="25"/>
      <c r="F12" s="26"/>
      <c r="G12" s="26"/>
    </row>
    <row r="13" spans="1:7" ht="15">
      <c r="A13" s="31"/>
      <c r="B13" s="22"/>
      <c r="C13" s="23"/>
      <c r="D13" s="30"/>
      <c r="E13" s="29"/>
      <c r="F13" s="26"/>
      <c r="G13" s="26"/>
    </row>
    <row r="14" spans="1:7" ht="15">
      <c r="A14" s="32" t="s">
        <v>28</v>
      </c>
      <c r="B14" s="33"/>
      <c r="C14" s="34"/>
      <c r="D14" s="35"/>
      <c r="E14" s="36"/>
      <c r="F14" s="37"/>
      <c r="G14" s="38">
        <f>G85</f>
        <v>0</v>
      </c>
    </row>
    <row r="15" spans="1:7" ht="15">
      <c r="A15" s="27"/>
      <c r="B15" s="39"/>
      <c r="C15" s="40"/>
      <c r="D15" s="30"/>
      <c r="E15" s="29"/>
      <c r="F15" s="41"/>
      <c r="G15" s="41"/>
    </row>
    <row r="16" spans="1:7" ht="15">
      <c r="A16" s="32" t="s">
        <v>29</v>
      </c>
      <c r="B16" s="33"/>
      <c r="C16" s="34"/>
      <c r="D16" s="35"/>
      <c r="E16" s="36"/>
      <c r="F16" s="37"/>
      <c r="G16" s="38">
        <f>G125</f>
        <v>0</v>
      </c>
    </row>
    <row r="17" spans="1:7" ht="15">
      <c r="A17" s="27"/>
      <c r="B17" s="39"/>
      <c r="C17" s="40"/>
      <c r="D17" s="30"/>
      <c r="E17" s="29"/>
      <c r="F17" s="41"/>
      <c r="G17" s="41"/>
    </row>
    <row r="18" spans="1:7" ht="15">
      <c r="A18" s="32" t="s">
        <v>30</v>
      </c>
      <c r="B18" s="33"/>
      <c r="C18" s="34"/>
      <c r="D18" s="35"/>
      <c r="E18" s="36"/>
      <c r="F18" s="37"/>
      <c r="G18" s="38">
        <f>G172</f>
        <v>0</v>
      </c>
    </row>
    <row r="19" spans="1:7" ht="15">
      <c r="A19" s="27"/>
      <c r="B19" s="39"/>
      <c r="C19" s="40"/>
      <c r="D19" s="30"/>
      <c r="E19" s="29"/>
      <c r="F19" s="41"/>
      <c r="G19" s="41"/>
    </row>
    <row r="20" spans="1:7" ht="15">
      <c r="A20" s="32" t="s">
        <v>31</v>
      </c>
      <c r="B20" s="33"/>
      <c r="C20" s="34"/>
      <c r="D20" s="35"/>
      <c r="E20" s="36"/>
      <c r="F20" s="37"/>
      <c r="G20" s="38">
        <f>G215</f>
        <v>0</v>
      </c>
    </row>
    <row r="21" spans="1:7" ht="15">
      <c r="A21" s="27"/>
      <c r="B21" s="39"/>
      <c r="C21" s="40"/>
      <c r="D21" s="30"/>
      <c r="E21" s="29"/>
      <c r="F21" s="41"/>
      <c r="G21" s="41"/>
    </row>
    <row r="22" spans="1:7" ht="15">
      <c r="A22" s="32" t="s">
        <v>32</v>
      </c>
      <c r="B22" s="33"/>
      <c r="C22" s="34"/>
      <c r="D22" s="35"/>
      <c r="E22" s="36"/>
      <c r="F22" s="37"/>
      <c r="G22" s="38">
        <f>G240</f>
        <v>0</v>
      </c>
    </row>
    <row r="23" spans="1:7" ht="15">
      <c r="A23" s="27"/>
      <c r="B23" s="39"/>
      <c r="C23" s="40"/>
      <c r="D23" s="30"/>
      <c r="E23" s="29"/>
      <c r="F23" s="41"/>
      <c r="G23" s="41"/>
    </row>
    <row r="24" spans="1:7" ht="15">
      <c r="A24" s="32" t="s">
        <v>33</v>
      </c>
      <c r="B24" s="33"/>
      <c r="C24" s="34"/>
      <c r="D24" s="35"/>
      <c r="E24" s="36"/>
      <c r="F24" s="37"/>
      <c r="G24" s="38">
        <f>G252</f>
        <v>0</v>
      </c>
    </row>
    <row r="25" spans="1:7" ht="15.75" thickBot="1">
      <c r="A25" s="31"/>
      <c r="B25" s="39"/>
      <c r="C25" s="40"/>
      <c r="D25" s="24"/>
      <c r="E25" s="25"/>
      <c r="F25" s="26"/>
      <c r="G25" s="26"/>
    </row>
    <row r="26" spans="1:7" ht="16.5" thickBot="1" thickTop="1">
      <c r="A26" s="287"/>
      <c r="B26" s="288"/>
      <c r="C26" s="289"/>
      <c r="D26" s="276"/>
      <c r="E26" s="290" t="s">
        <v>34</v>
      </c>
      <c r="F26" s="291"/>
      <c r="G26" s="292">
        <f>SUM(G14:G25)</f>
        <v>0</v>
      </c>
    </row>
    <row r="27" spans="1:7" ht="15" thickTop="1">
      <c r="A27" s="42"/>
      <c r="B27" s="43"/>
      <c r="C27" s="44"/>
      <c r="D27" s="45"/>
      <c r="E27" s="46"/>
      <c r="F27" s="47"/>
      <c r="G27" s="47"/>
    </row>
    <row r="28" spans="1:7" ht="14.25">
      <c r="A28" s="42"/>
      <c r="B28" s="43"/>
      <c r="C28" s="44"/>
      <c r="D28" s="45"/>
      <c r="E28" s="25"/>
      <c r="F28" s="48"/>
      <c r="G28" s="49"/>
    </row>
    <row r="29" spans="1:7" ht="14.25">
      <c r="A29" s="42"/>
      <c r="B29" s="43"/>
      <c r="C29" s="44"/>
      <c r="D29" s="45"/>
      <c r="E29" s="25"/>
      <c r="F29" s="26"/>
      <c r="G29" s="26"/>
    </row>
    <row r="30" spans="1:7" ht="15">
      <c r="A30" s="42"/>
      <c r="B30" s="43"/>
      <c r="C30" s="44"/>
      <c r="D30" s="45"/>
      <c r="E30" s="50"/>
      <c r="F30" s="51"/>
      <c r="G30" s="52"/>
    </row>
    <row r="31" spans="1:7" ht="14.25">
      <c r="A31" s="42"/>
      <c r="B31" s="43"/>
      <c r="C31" s="44"/>
      <c r="D31" s="45"/>
      <c r="E31" s="46"/>
      <c r="F31" s="47"/>
      <c r="G31" s="47"/>
    </row>
    <row r="32" spans="1:7" ht="14.25">
      <c r="A32" s="42"/>
      <c r="B32" s="43"/>
      <c r="C32" s="44"/>
      <c r="D32" s="45"/>
      <c r="E32" s="46"/>
      <c r="F32" s="47"/>
      <c r="G32" s="47"/>
    </row>
    <row r="33" spans="1:7" ht="14.25">
      <c r="A33" s="42"/>
      <c r="B33" s="43"/>
      <c r="C33" s="44"/>
      <c r="D33" s="45"/>
      <c r="E33" s="46"/>
      <c r="F33" s="47"/>
      <c r="G33" s="47"/>
    </row>
    <row r="34" spans="1:7" ht="14.25">
      <c r="A34" s="42"/>
      <c r="B34" s="43"/>
      <c r="C34" s="44"/>
      <c r="D34" s="45"/>
      <c r="E34" s="46"/>
      <c r="F34" s="47"/>
      <c r="G34" s="47"/>
    </row>
    <row r="35" spans="1:7" ht="14.25">
      <c r="A35" s="42"/>
      <c r="B35" s="43"/>
      <c r="C35" s="44"/>
      <c r="D35" s="45"/>
      <c r="E35" s="46"/>
      <c r="F35" s="47"/>
      <c r="G35" s="47"/>
    </row>
    <row r="36" spans="1:7" ht="14.25">
      <c r="A36" s="42"/>
      <c r="B36" s="43"/>
      <c r="C36" s="44"/>
      <c r="D36" s="45"/>
      <c r="E36" s="46"/>
      <c r="F36" s="47"/>
      <c r="G36" s="47"/>
    </row>
    <row r="37" spans="1:7" ht="14.25">
      <c r="A37" s="42"/>
      <c r="B37" s="43"/>
      <c r="C37" s="44"/>
      <c r="D37" s="45"/>
      <c r="E37" s="46"/>
      <c r="F37" s="47"/>
      <c r="G37" s="47"/>
    </row>
    <row r="38" spans="1:7" ht="14.25">
      <c r="A38" s="42"/>
      <c r="B38" s="43"/>
      <c r="C38" s="44"/>
      <c r="D38" s="45"/>
      <c r="E38" s="46"/>
      <c r="F38" s="47"/>
      <c r="G38" s="47"/>
    </row>
    <row r="39" spans="1:7" ht="14.25">
      <c r="A39" s="42"/>
      <c r="B39" s="43"/>
      <c r="C39" s="44"/>
      <c r="D39" s="45"/>
      <c r="E39" s="46"/>
      <c r="F39" s="47"/>
      <c r="G39" s="47"/>
    </row>
    <row r="40" spans="1:7" ht="14.25">
      <c r="A40" s="42"/>
      <c r="B40" s="43"/>
      <c r="C40" s="44"/>
      <c r="D40" s="45"/>
      <c r="E40" s="46"/>
      <c r="F40" s="47"/>
      <c r="G40" s="47"/>
    </row>
    <row r="41" spans="1:7" ht="14.25">
      <c r="A41" s="42"/>
      <c r="B41" s="43"/>
      <c r="C41" s="44"/>
      <c r="D41" s="45"/>
      <c r="E41" s="46"/>
      <c r="F41" s="47"/>
      <c r="G41" s="47"/>
    </row>
    <row r="42" spans="1:7" ht="14.25">
      <c r="A42" s="42"/>
      <c r="B42" s="43"/>
      <c r="C42" s="44"/>
      <c r="D42" s="45"/>
      <c r="E42" s="46"/>
      <c r="F42" s="47"/>
      <c r="G42" s="47"/>
    </row>
    <row r="43" spans="1:7" ht="14.25">
      <c r="A43" s="42"/>
      <c r="B43" s="43"/>
      <c r="C43" s="44"/>
      <c r="D43" s="45"/>
      <c r="E43" s="46"/>
      <c r="F43" s="47"/>
      <c r="G43" s="47"/>
    </row>
    <row r="44" spans="1:7" ht="14.25">
      <c r="A44" s="42"/>
      <c r="B44" s="43"/>
      <c r="C44" s="44"/>
      <c r="D44" s="45"/>
      <c r="E44" s="46"/>
      <c r="F44" s="47"/>
      <c r="G44" s="47"/>
    </row>
    <row r="45" spans="1:7" ht="14.25">
      <c r="A45" s="42"/>
      <c r="B45" s="43"/>
      <c r="C45" s="44"/>
      <c r="D45" s="45"/>
      <c r="E45" s="46"/>
      <c r="F45" s="47"/>
      <c r="G45" s="47"/>
    </row>
    <row r="46" spans="1:7" ht="14.25">
      <c r="A46" s="42"/>
      <c r="B46" s="43"/>
      <c r="C46" s="44"/>
      <c r="D46" s="45"/>
      <c r="E46" s="46"/>
      <c r="F46" s="47"/>
      <c r="G46" s="47"/>
    </row>
    <row r="47" spans="1:7" ht="14.25">
      <c r="A47" s="42"/>
      <c r="B47" s="43"/>
      <c r="C47" s="44"/>
      <c r="D47" s="45"/>
      <c r="E47" s="46"/>
      <c r="F47" s="47"/>
      <c r="G47" s="47"/>
    </row>
    <row r="48" spans="1:7" ht="14.25">
      <c r="A48" s="42"/>
      <c r="B48" s="43"/>
      <c r="C48" s="44"/>
      <c r="D48" s="45"/>
      <c r="E48" s="46"/>
      <c r="F48" s="47"/>
      <c r="G48" s="47"/>
    </row>
    <row r="49" spans="1:7" ht="14.25">
      <c r="A49" s="42"/>
      <c r="B49" s="43"/>
      <c r="C49" s="44"/>
      <c r="D49" s="45"/>
      <c r="E49" s="46"/>
      <c r="F49" s="47"/>
      <c r="G49" s="47"/>
    </row>
    <row r="50" spans="1:7" ht="14.25">
      <c r="A50" s="42"/>
      <c r="B50" s="43"/>
      <c r="C50" s="44"/>
      <c r="D50" s="45"/>
      <c r="E50" s="46"/>
      <c r="F50" s="47"/>
      <c r="G50" s="47"/>
    </row>
    <row r="51" spans="1:7" ht="14.25">
      <c r="A51" s="31"/>
      <c r="B51" s="22"/>
      <c r="C51" s="23"/>
      <c r="D51" s="24"/>
      <c r="E51" s="25"/>
      <c r="F51" s="26"/>
      <c r="G51" s="26"/>
    </row>
    <row r="52" spans="1:7" ht="15">
      <c r="A52" s="27" t="s">
        <v>28</v>
      </c>
      <c r="B52" s="39"/>
      <c r="C52" s="23"/>
      <c r="D52" s="24"/>
      <c r="E52" s="25"/>
      <c r="F52" s="26"/>
      <c r="G52" s="26"/>
    </row>
    <row r="53" spans="1:7" ht="14.25">
      <c r="A53" s="31"/>
      <c r="B53" s="22"/>
      <c r="C53" s="23"/>
      <c r="D53" s="24"/>
      <c r="E53" s="25"/>
      <c r="F53" s="26"/>
      <c r="G53" s="26"/>
    </row>
    <row r="54" spans="1:7" ht="15">
      <c r="A54" s="53" t="s">
        <v>35</v>
      </c>
      <c r="B54" s="54"/>
      <c r="C54" s="40"/>
      <c r="D54" s="24"/>
      <c r="E54" s="25"/>
      <c r="F54" s="26"/>
      <c r="G54" s="26"/>
    </row>
    <row r="55" spans="1:7" ht="15">
      <c r="A55" s="53"/>
      <c r="B55" s="54"/>
      <c r="C55" s="40"/>
      <c r="D55" s="24"/>
      <c r="E55" s="25"/>
      <c r="F55" s="26"/>
      <c r="G55" s="26"/>
    </row>
    <row r="56" spans="1:7" ht="317.25" customHeight="1">
      <c r="A56" s="55" t="s">
        <v>8</v>
      </c>
      <c r="B56" s="241">
        <v>11101</v>
      </c>
      <c r="C56" s="93" t="s">
        <v>206</v>
      </c>
      <c r="D56" s="240" t="s">
        <v>204</v>
      </c>
      <c r="E56" s="63"/>
      <c r="F56" s="64"/>
      <c r="G56" s="64">
        <v>0</v>
      </c>
    </row>
    <row r="57" spans="1:7" ht="15">
      <c r="A57" s="53"/>
      <c r="B57" s="54"/>
      <c r="C57" s="238"/>
      <c r="D57" s="239"/>
      <c r="E57" s="25"/>
      <c r="F57" s="26"/>
      <c r="G57" s="26"/>
    </row>
    <row r="58" spans="1:7" ht="246" customHeight="1">
      <c r="A58" s="55" t="s">
        <v>11</v>
      </c>
      <c r="B58" s="241">
        <v>11102</v>
      </c>
      <c r="C58" s="93" t="s">
        <v>207</v>
      </c>
      <c r="D58" s="240" t="s">
        <v>204</v>
      </c>
      <c r="E58" s="63"/>
      <c r="F58" s="64"/>
      <c r="G58" s="64">
        <v>0</v>
      </c>
    </row>
    <row r="59" spans="1:7" ht="91.5" customHeight="1">
      <c r="A59" s="55" t="s">
        <v>8</v>
      </c>
      <c r="B59" s="56">
        <v>11323</v>
      </c>
      <c r="C59" s="57" t="s">
        <v>91</v>
      </c>
      <c r="D59" s="58" t="s">
        <v>9</v>
      </c>
      <c r="E59" s="60">
        <v>1</v>
      </c>
      <c r="F59" s="59">
        <v>0</v>
      </c>
      <c r="G59" s="59">
        <f>E59*F59</f>
        <v>0</v>
      </c>
    </row>
    <row r="60" spans="1:7" ht="14.25">
      <c r="A60" s="31"/>
      <c r="B60" s="22"/>
      <c r="C60" s="23"/>
      <c r="D60" s="24"/>
      <c r="E60" s="25"/>
      <c r="F60" s="26"/>
      <c r="G60" s="26"/>
    </row>
    <row r="61" spans="1:7" ht="15">
      <c r="A61" s="27" t="s">
        <v>36</v>
      </c>
      <c r="B61" s="39"/>
      <c r="C61" s="40"/>
      <c r="D61" s="24"/>
      <c r="E61" s="130"/>
      <c r="F61" s="131"/>
      <c r="G61" s="131"/>
    </row>
    <row r="62" spans="1:7" ht="15">
      <c r="A62" s="27"/>
      <c r="B62" s="39"/>
      <c r="C62" s="40"/>
      <c r="D62" s="24"/>
      <c r="E62" s="130"/>
      <c r="F62" s="131"/>
      <c r="G62" s="131"/>
    </row>
    <row r="63" spans="1:7" ht="15">
      <c r="A63" s="27" t="s">
        <v>37</v>
      </c>
      <c r="B63" s="39"/>
      <c r="C63" s="40"/>
      <c r="D63" s="24"/>
      <c r="E63" s="130"/>
      <c r="F63" s="131"/>
      <c r="G63" s="131"/>
    </row>
    <row r="64" spans="1:7" ht="15">
      <c r="A64" s="27"/>
      <c r="B64" s="39"/>
      <c r="C64" s="40"/>
      <c r="D64" s="24"/>
      <c r="E64" s="130"/>
      <c r="F64" s="131"/>
      <c r="G64" s="131"/>
    </row>
    <row r="65" spans="1:7" ht="102" customHeight="1">
      <c r="A65" s="27"/>
      <c r="B65" s="39"/>
      <c r="C65" s="62" t="s">
        <v>213</v>
      </c>
      <c r="D65" s="24"/>
      <c r="E65" s="130"/>
      <c r="F65" s="131"/>
      <c r="G65" s="131"/>
    </row>
    <row r="66" spans="1:7" ht="14.25">
      <c r="A66" s="127"/>
      <c r="B66" s="126"/>
      <c r="C66" s="154"/>
      <c r="D66" s="155"/>
      <c r="E66" s="130"/>
      <c r="F66" s="131"/>
      <c r="G66" s="131"/>
    </row>
    <row r="67" spans="1:7" ht="72.75" customHeight="1">
      <c r="A67" s="55" t="s">
        <v>11</v>
      </c>
      <c r="B67" s="56">
        <v>12151</v>
      </c>
      <c r="C67" s="57" t="s">
        <v>214</v>
      </c>
      <c r="D67" s="58" t="s">
        <v>9</v>
      </c>
      <c r="E67" s="60">
        <v>1</v>
      </c>
      <c r="F67" s="59">
        <v>0</v>
      </c>
      <c r="G67" s="59">
        <f>E67*F67</f>
        <v>0</v>
      </c>
    </row>
    <row r="68" spans="1:7" ht="14.25">
      <c r="A68" s="127"/>
      <c r="B68" s="126"/>
      <c r="C68" s="154"/>
      <c r="D68" s="155"/>
      <c r="E68" s="130"/>
      <c r="F68" s="131"/>
      <c r="G68" s="131"/>
    </row>
    <row r="69" spans="1:7" ht="72.75" customHeight="1">
      <c r="A69" s="55" t="s">
        <v>13</v>
      </c>
      <c r="B69" s="56">
        <v>12153</v>
      </c>
      <c r="C69" s="57" t="s">
        <v>215</v>
      </c>
      <c r="D69" s="58" t="s">
        <v>9</v>
      </c>
      <c r="E69" s="60">
        <v>3</v>
      </c>
      <c r="F69" s="59">
        <v>0</v>
      </c>
      <c r="G69" s="59">
        <f>E69*F69</f>
        <v>0</v>
      </c>
    </row>
    <row r="70" spans="1:7" ht="14.25">
      <c r="A70" s="127"/>
      <c r="B70" s="126"/>
      <c r="C70" s="154"/>
      <c r="D70" s="155"/>
      <c r="E70" s="130"/>
      <c r="F70" s="131"/>
      <c r="G70" s="131"/>
    </row>
    <row r="71" spans="1:7" ht="60.75" customHeight="1">
      <c r="A71" s="55" t="s">
        <v>14</v>
      </c>
      <c r="B71" s="56">
        <v>12163</v>
      </c>
      <c r="C71" s="57" t="s">
        <v>216</v>
      </c>
      <c r="D71" s="58" t="s">
        <v>9</v>
      </c>
      <c r="E71" s="60">
        <v>1</v>
      </c>
      <c r="F71" s="59">
        <v>0</v>
      </c>
      <c r="G71" s="59">
        <f>E71*F71</f>
        <v>0</v>
      </c>
    </row>
    <row r="72" spans="1:7" ht="14.25">
      <c r="A72" s="127"/>
      <c r="B72" s="22"/>
      <c r="C72" s="23"/>
      <c r="D72" s="24"/>
      <c r="E72" s="25"/>
      <c r="F72" s="26"/>
      <c r="G72" s="26"/>
    </row>
    <row r="73" spans="1:7" ht="45.75" customHeight="1">
      <c r="A73" s="55" t="s">
        <v>17</v>
      </c>
      <c r="B73" s="56">
        <v>12169</v>
      </c>
      <c r="C73" s="57" t="s">
        <v>217</v>
      </c>
      <c r="D73" s="58" t="s">
        <v>9</v>
      </c>
      <c r="E73" s="60">
        <v>3</v>
      </c>
      <c r="F73" s="59">
        <v>0</v>
      </c>
      <c r="G73" s="59">
        <f>E73*F73</f>
        <v>0</v>
      </c>
    </row>
    <row r="74" spans="1:7" ht="14.25">
      <c r="A74" s="156"/>
      <c r="B74" s="126"/>
      <c r="C74" s="157"/>
      <c r="D74" s="129"/>
      <c r="E74" s="130"/>
      <c r="F74" s="131"/>
      <c r="G74" s="131"/>
    </row>
    <row r="75" spans="1:7" ht="15">
      <c r="A75" s="67" t="s">
        <v>45</v>
      </c>
      <c r="B75" s="158"/>
      <c r="C75" s="159"/>
      <c r="D75" s="160"/>
      <c r="E75" s="161"/>
      <c r="F75" s="162"/>
      <c r="G75" s="162"/>
    </row>
    <row r="76" spans="1:7" ht="14.25">
      <c r="A76" s="163"/>
      <c r="B76" s="158"/>
      <c r="C76" s="159"/>
      <c r="D76" s="160"/>
      <c r="E76" s="161"/>
      <c r="F76" s="162"/>
      <c r="G76" s="162"/>
    </row>
    <row r="77" spans="1:7" ht="57" customHeight="1">
      <c r="A77" s="164" t="s">
        <v>18</v>
      </c>
      <c r="B77" s="165">
        <v>12391</v>
      </c>
      <c r="C77" s="166" t="s">
        <v>218</v>
      </c>
      <c r="D77" s="167" t="s">
        <v>92</v>
      </c>
      <c r="E77" s="168">
        <v>66</v>
      </c>
      <c r="F77" s="169">
        <v>0</v>
      </c>
      <c r="G77" s="169">
        <f>E77*F77</f>
        <v>0</v>
      </c>
    </row>
    <row r="78" spans="1:7" ht="14.25">
      <c r="A78" s="163"/>
      <c r="B78" s="158"/>
      <c r="C78" s="159"/>
      <c r="D78" s="160"/>
      <c r="E78" s="161"/>
      <c r="F78" s="162"/>
      <c r="G78" s="162"/>
    </row>
    <row r="79" spans="1:7" ht="46.5" customHeight="1">
      <c r="A79" s="164" t="s">
        <v>19</v>
      </c>
      <c r="B79" s="165"/>
      <c r="C79" s="166" t="s">
        <v>219</v>
      </c>
      <c r="D79" s="167" t="s">
        <v>93</v>
      </c>
      <c r="E79" s="168">
        <v>43</v>
      </c>
      <c r="F79" s="169">
        <v>0</v>
      </c>
      <c r="G79" s="169">
        <f>E79*F79</f>
        <v>0</v>
      </c>
    </row>
    <row r="80" spans="1:7" ht="14.25">
      <c r="A80" s="163"/>
      <c r="B80" s="158"/>
      <c r="C80" s="159"/>
      <c r="D80" s="160"/>
      <c r="E80" s="161"/>
      <c r="F80" s="162"/>
      <c r="G80" s="162"/>
    </row>
    <row r="81" spans="1:7" ht="15">
      <c r="A81" s="27" t="s">
        <v>94</v>
      </c>
      <c r="B81" s="39"/>
      <c r="C81" s="40"/>
      <c r="D81" s="24"/>
      <c r="E81" s="25"/>
      <c r="F81" s="26"/>
      <c r="G81" s="26"/>
    </row>
    <row r="82" spans="1:7" ht="14.25">
      <c r="A82" s="31"/>
      <c r="B82" s="22"/>
      <c r="C82" s="23"/>
      <c r="D82" s="24"/>
      <c r="E82" s="25"/>
      <c r="F82" s="26"/>
      <c r="G82" s="26"/>
    </row>
    <row r="83" spans="1:7" ht="118.5" customHeight="1">
      <c r="A83" s="55" t="s">
        <v>38</v>
      </c>
      <c r="B83" s="56">
        <v>12477</v>
      </c>
      <c r="C83" s="166" t="s">
        <v>220</v>
      </c>
      <c r="D83" s="65" t="s">
        <v>51</v>
      </c>
      <c r="E83" s="59">
        <v>31</v>
      </c>
      <c r="F83" s="59">
        <v>0</v>
      </c>
      <c r="G83" s="59">
        <f>E83*F83</f>
        <v>0</v>
      </c>
    </row>
    <row r="84" spans="1:7" ht="15" thickBot="1">
      <c r="A84" s="163"/>
      <c r="B84" s="158"/>
      <c r="C84" s="159"/>
      <c r="D84" s="160"/>
      <c r="E84" s="161"/>
      <c r="F84" s="162"/>
      <c r="G84" s="162"/>
    </row>
    <row r="85" spans="1:7" ht="16.5" thickBot="1" thickTop="1">
      <c r="A85" s="170"/>
      <c r="B85" s="171"/>
      <c r="C85" s="172"/>
      <c r="D85" s="173"/>
      <c r="E85" s="174" t="s">
        <v>52</v>
      </c>
      <c r="F85" s="175"/>
      <c r="G85" s="176">
        <f>SUM(G56:G84)</f>
        <v>0</v>
      </c>
    </row>
    <row r="86" spans="1:7" ht="15" thickTop="1">
      <c r="A86" s="156"/>
      <c r="B86" s="126"/>
      <c r="C86" s="154"/>
      <c r="D86" s="129"/>
      <c r="E86" s="130"/>
      <c r="F86" s="131"/>
      <c r="G86" s="131"/>
    </row>
    <row r="87" spans="1:7" ht="15">
      <c r="A87" s="27" t="s">
        <v>29</v>
      </c>
      <c r="B87" s="39"/>
      <c r="C87" s="40"/>
      <c r="D87" s="24"/>
      <c r="E87" s="25"/>
      <c r="F87" s="26"/>
      <c r="G87" s="26"/>
    </row>
    <row r="88" spans="1:7" ht="14.25">
      <c r="A88" s="31"/>
      <c r="B88" s="22"/>
      <c r="C88" s="23"/>
      <c r="D88" s="24"/>
      <c r="E88" s="25"/>
      <c r="F88" s="26"/>
      <c r="G88" s="26"/>
    </row>
    <row r="89" spans="1:7" ht="15">
      <c r="A89" s="27" t="s">
        <v>53</v>
      </c>
      <c r="B89" s="22"/>
      <c r="C89" s="23"/>
      <c r="D89" s="24"/>
      <c r="E89" s="25"/>
      <c r="F89" s="26"/>
      <c r="G89" s="26"/>
    </row>
    <row r="90" spans="1:7" ht="14.25">
      <c r="A90" s="31"/>
      <c r="B90" s="22"/>
      <c r="C90" s="23"/>
      <c r="D90" s="24"/>
      <c r="E90" s="25"/>
      <c r="F90" s="26"/>
      <c r="G90" s="26"/>
    </row>
    <row r="91" spans="1:7" ht="74.25" customHeight="1">
      <c r="A91" s="55" t="s">
        <v>8</v>
      </c>
      <c r="B91" s="56">
        <v>21114</v>
      </c>
      <c r="C91" s="57" t="s">
        <v>54</v>
      </c>
      <c r="D91" s="65" t="s">
        <v>51</v>
      </c>
      <c r="E91" s="60">
        <v>238</v>
      </c>
      <c r="F91" s="59">
        <v>0</v>
      </c>
      <c r="G91" s="59">
        <f>E91*F91</f>
        <v>0</v>
      </c>
    </row>
    <row r="92" spans="1:7" ht="14.25">
      <c r="A92" s="177"/>
      <c r="B92" s="178"/>
      <c r="C92" s="179"/>
      <c r="D92" s="180"/>
      <c r="E92" s="181"/>
      <c r="F92" s="182"/>
      <c r="G92" s="182"/>
    </row>
    <row r="93" spans="1:7" ht="45" customHeight="1">
      <c r="A93" s="55" t="s">
        <v>11</v>
      </c>
      <c r="B93" s="68">
        <v>21124</v>
      </c>
      <c r="C93" s="69" t="s">
        <v>55</v>
      </c>
      <c r="D93" s="65" t="s">
        <v>51</v>
      </c>
      <c r="E93" s="60">
        <v>2068</v>
      </c>
      <c r="F93" s="59">
        <v>0</v>
      </c>
      <c r="G93" s="59">
        <f>E93*F93</f>
        <v>0</v>
      </c>
    </row>
    <row r="94" spans="1:7" ht="14.25">
      <c r="A94" s="177"/>
      <c r="B94" s="178"/>
      <c r="C94" s="183"/>
      <c r="D94" s="180"/>
      <c r="E94" s="181"/>
      <c r="F94" s="182"/>
      <c r="G94" s="182"/>
    </row>
    <row r="95" spans="1:7" ht="132.75" customHeight="1">
      <c r="A95" s="55" t="s">
        <v>13</v>
      </c>
      <c r="B95" s="68">
        <v>21314</v>
      </c>
      <c r="C95" s="69" t="s">
        <v>56</v>
      </c>
      <c r="D95" s="65" t="s">
        <v>51</v>
      </c>
      <c r="E95" s="60">
        <v>38</v>
      </c>
      <c r="F95" s="59">
        <v>0</v>
      </c>
      <c r="G95" s="59">
        <f>E95*F95</f>
        <v>0</v>
      </c>
    </row>
    <row r="96" spans="1:7" ht="14.25">
      <c r="A96" s="177"/>
      <c r="B96" s="178"/>
      <c r="C96" s="179"/>
      <c r="D96" s="184"/>
      <c r="E96" s="181"/>
      <c r="F96" s="185"/>
      <c r="G96" s="182"/>
    </row>
    <row r="97" spans="1:7" ht="15">
      <c r="A97" s="27" t="s">
        <v>57</v>
      </c>
      <c r="B97" s="39"/>
      <c r="C97" s="40"/>
      <c r="D97" s="24"/>
      <c r="E97" s="25"/>
      <c r="F97" s="26"/>
      <c r="G97" s="26"/>
    </row>
    <row r="98" spans="1:7" ht="14.25">
      <c r="A98" s="31"/>
      <c r="B98" s="22"/>
      <c r="C98" s="23"/>
      <c r="D98" s="24"/>
      <c r="E98" s="25"/>
      <c r="F98" s="26"/>
      <c r="G98" s="26"/>
    </row>
    <row r="99" spans="1:7" ht="47.25" customHeight="1">
      <c r="A99" s="55" t="s">
        <v>14</v>
      </c>
      <c r="B99" s="68">
        <v>21214</v>
      </c>
      <c r="C99" s="69" t="s">
        <v>58</v>
      </c>
      <c r="D99" s="65" t="s">
        <v>40</v>
      </c>
      <c r="E99" s="60">
        <v>1693</v>
      </c>
      <c r="F99" s="59">
        <v>0</v>
      </c>
      <c r="G99" s="59">
        <f>E99*F99</f>
        <v>0</v>
      </c>
    </row>
    <row r="100" spans="1:7" ht="14.25">
      <c r="A100" s="177"/>
      <c r="B100" s="178"/>
      <c r="C100" s="179"/>
      <c r="D100" s="184"/>
      <c r="E100" s="181"/>
      <c r="F100" s="182"/>
      <c r="G100" s="182"/>
    </row>
    <row r="101" spans="1:7" ht="15">
      <c r="A101" s="27" t="s">
        <v>59</v>
      </c>
      <c r="B101" s="39"/>
      <c r="C101" s="40"/>
      <c r="D101" s="24"/>
      <c r="E101" s="25"/>
      <c r="F101" s="26"/>
      <c r="G101" s="26"/>
    </row>
    <row r="102" spans="1:7" ht="15">
      <c r="A102" s="27"/>
      <c r="B102" s="39"/>
      <c r="C102" s="40"/>
      <c r="D102" s="24"/>
      <c r="E102" s="25"/>
      <c r="F102" s="26"/>
      <c r="G102" s="26"/>
    </row>
    <row r="103" spans="1:7" ht="90" customHeight="1">
      <c r="A103" s="55" t="s">
        <v>17</v>
      </c>
      <c r="B103" s="56">
        <v>25112</v>
      </c>
      <c r="C103" s="57" t="s">
        <v>95</v>
      </c>
      <c r="D103" s="65" t="s">
        <v>40</v>
      </c>
      <c r="E103" s="60">
        <v>30</v>
      </c>
      <c r="F103" s="59">
        <v>0</v>
      </c>
      <c r="G103" s="59">
        <f>E103*F103</f>
        <v>0</v>
      </c>
    </row>
    <row r="104" spans="1:7" ht="14.25">
      <c r="A104" s="31"/>
      <c r="B104" s="22"/>
      <c r="C104" s="23"/>
      <c r="D104" s="24"/>
      <c r="E104" s="25"/>
      <c r="F104" s="26"/>
      <c r="G104" s="26"/>
    </row>
    <row r="105" spans="1:7" ht="90" customHeight="1">
      <c r="A105" s="55" t="s">
        <v>18</v>
      </c>
      <c r="B105" s="56">
        <v>25132</v>
      </c>
      <c r="C105" s="57" t="s">
        <v>96</v>
      </c>
      <c r="D105" s="65" t="s">
        <v>40</v>
      </c>
      <c r="E105" s="60">
        <v>46</v>
      </c>
      <c r="F105" s="59">
        <v>0</v>
      </c>
      <c r="G105" s="59">
        <f>E105*F105</f>
        <v>0</v>
      </c>
    </row>
    <row r="106" spans="1:7" ht="14.25">
      <c r="A106" s="31"/>
      <c r="B106" s="22"/>
      <c r="C106" s="23"/>
      <c r="D106" s="24"/>
      <c r="E106" s="25"/>
      <c r="F106" s="26"/>
      <c r="G106" s="26"/>
    </row>
    <row r="107" spans="1:7" ht="31.5" customHeight="1">
      <c r="A107" s="104" t="s">
        <v>19</v>
      </c>
      <c r="B107" s="61">
        <v>25151</v>
      </c>
      <c r="C107" s="62" t="s">
        <v>12</v>
      </c>
      <c r="D107" s="106" t="s">
        <v>40</v>
      </c>
      <c r="E107" s="63">
        <v>76</v>
      </c>
      <c r="F107" s="64">
        <v>0</v>
      </c>
      <c r="G107" s="64">
        <f>E107*F107</f>
        <v>0</v>
      </c>
    </row>
    <row r="108" spans="1:7" ht="14.25">
      <c r="A108" s="31"/>
      <c r="B108" s="22"/>
      <c r="C108" s="23"/>
      <c r="D108" s="66"/>
      <c r="E108" s="25"/>
      <c r="F108" s="26"/>
      <c r="G108" s="26"/>
    </row>
    <row r="109" spans="1:7" ht="75" customHeight="1">
      <c r="A109" s="104" t="s">
        <v>38</v>
      </c>
      <c r="B109" s="61">
        <v>24478</v>
      </c>
      <c r="C109" s="186" t="s">
        <v>97</v>
      </c>
      <c r="D109" s="106" t="s">
        <v>51</v>
      </c>
      <c r="E109" s="63">
        <v>415</v>
      </c>
      <c r="F109" s="64">
        <v>0</v>
      </c>
      <c r="G109" s="64">
        <f>E109*F109</f>
        <v>0</v>
      </c>
    </row>
    <row r="110" spans="1:7" ht="14.25">
      <c r="A110" s="31"/>
      <c r="B110" s="22"/>
      <c r="C110" s="159"/>
      <c r="D110" s="66"/>
      <c r="E110" s="25"/>
      <c r="F110" s="26"/>
      <c r="G110" s="26"/>
    </row>
    <row r="111" spans="1:7" ht="89.25" customHeight="1">
      <c r="A111" s="104" t="s">
        <v>39</v>
      </c>
      <c r="B111" s="61">
        <v>24478</v>
      </c>
      <c r="C111" s="186" t="s">
        <v>98</v>
      </c>
      <c r="D111" s="106" t="s">
        <v>51</v>
      </c>
      <c r="E111" s="63">
        <v>16</v>
      </c>
      <c r="F111" s="64">
        <v>0</v>
      </c>
      <c r="G111" s="64">
        <f>E111*F111</f>
        <v>0</v>
      </c>
    </row>
    <row r="112" spans="1:7" ht="14.25">
      <c r="A112" s="177"/>
      <c r="B112" s="178"/>
      <c r="C112" s="179"/>
      <c r="D112" s="184"/>
      <c r="E112" s="181"/>
      <c r="F112" s="182"/>
      <c r="G112" s="182"/>
    </row>
    <row r="113" spans="1:7" ht="15">
      <c r="A113" s="27" t="s">
        <v>60</v>
      </c>
      <c r="B113" s="39"/>
      <c r="C113" s="40"/>
      <c r="D113" s="24"/>
      <c r="E113" s="25"/>
      <c r="F113" s="182"/>
      <c r="G113" s="182"/>
    </row>
    <row r="114" spans="1:7" ht="15">
      <c r="A114" s="27"/>
      <c r="B114" s="39"/>
      <c r="C114" s="40"/>
      <c r="D114" s="24"/>
      <c r="E114" s="25"/>
      <c r="F114" s="182"/>
      <c r="G114" s="182"/>
    </row>
    <row r="115" spans="1:7" ht="15">
      <c r="A115" s="27" t="s">
        <v>61</v>
      </c>
      <c r="B115" s="39"/>
      <c r="C115" s="40"/>
      <c r="D115" s="24"/>
      <c r="E115" s="25"/>
      <c r="F115" s="182"/>
      <c r="G115" s="182"/>
    </row>
    <row r="116" spans="1:7" ht="15">
      <c r="A116" s="71"/>
      <c r="B116" s="72"/>
      <c r="C116" s="73"/>
      <c r="D116" s="74"/>
      <c r="E116" s="75"/>
      <c r="F116" s="187"/>
      <c r="G116" s="182"/>
    </row>
    <row r="117" spans="1:7" ht="33.75" customHeight="1">
      <c r="A117" s="55" t="s">
        <v>41</v>
      </c>
      <c r="B117" s="56">
        <v>29121</v>
      </c>
      <c r="C117" s="57" t="s">
        <v>221</v>
      </c>
      <c r="D117" s="58" t="s">
        <v>208</v>
      </c>
      <c r="E117" s="59">
        <v>3205</v>
      </c>
      <c r="F117" s="59">
        <v>0</v>
      </c>
      <c r="G117" s="59">
        <f>E117*F117</f>
        <v>0</v>
      </c>
    </row>
    <row r="118" spans="1:7" ht="14.25">
      <c r="A118" s="31"/>
      <c r="B118" s="22"/>
      <c r="C118" s="23"/>
      <c r="D118" s="24"/>
      <c r="E118" s="26"/>
      <c r="F118" s="26"/>
      <c r="G118" s="26"/>
    </row>
    <row r="119" spans="1:7" ht="45.75" customHeight="1">
      <c r="A119" s="55" t="s">
        <v>42</v>
      </c>
      <c r="B119" s="56">
        <v>29131</v>
      </c>
      <c r="C119" s="57" t="s">
        <v>99</v>
      </c>
      <c r="D119" s="58" t="s">
        <v>51</v>
      </c>
      <c r="E119" s="59">
        <v>212</v>
      </c>
      <c r="F119" s="59">
        <v>0</v>
      </c>
      <c r="G119" s="59">
        <f>E119*F119</f>
        <v>0</v>
      </c>
    </row>
    <row r="120" spans="1:7" ht="14.25">
      <c r="A120" s="31"/>
      <c r="B120" s="22"/>
      <c r="C120" s="23"/>
      <c r="D120" s="24"/>
      <c r="E120" s="26"/>
      <c r="F120" s="26"/>
      <c r="G120" s="26"/>
    </row>
    <row r="121" spans="1:7" ht="45" customHeight="1">
      <c r="A121" s="55" t="s">
        <v>43</v>
      </c>
      <c r="B121" s="68">
        <v>29133</v>
      </c>
      <c r="C121" s="69" t="s">
        <v>62</v>
      </c>
      <c r="D121" s="65" t="s">
        <v>51</v>
      </c>
      <c r="E121" s="60">
        <v>2106</v>
      </c>
      <c r="F121" s="59">
        <v>0</v>
      </c>
      <c r="G121" s="59">
        <f>E121*F121</f>
        <v>0</v>
      </c>
    </row>
    <row r="122" spans="1:7" ht="14.25">
      <c r="A122" s="31"/>
      <c r="B122" s="22"/>
      <c r="C122" s="70"/>
      <c r="D122" s="66"/>
      <c r="E122" s="25"/>
      <c r="F122" s="26"/>
      <c r="G122" s="26"/>
    </row>
    <row r="123" spans="1:7" ht="60.75" customHeight="1">
      <c r="A123" s="55" t="s">
        <v>44</v>
      </c>
      <c r="B123" s="68">
        <v>29138</v>
      </c>
      <c r="C123" s="69" t="s">
        <v>63</v>
      </c>
      <c r="D123" s="65" t="s">
        <v>51</v>
      </c>
      <c r="E123" s="60">
        <v>34.5</v>
      </c>
      <c r="F123" s="59">
        <v>0</v>
      </c>
      <c r="G123" s="59">
        <f>E123*F123</f>
        <v>0</v>
      </c>
    </row>
    <row r="124" spans="1:7" ht="15" thickBot="1">
      <c r="A124" s="177"/>
      <c r="B124" s="178"/>
      <c r="C124" s="183"/>
      <c r="D124" s="180"/>
      <c r="E124" s="181"/>
      <c r="F124" s="182"/>
      <c r="G124" s="182"/>
    </row>
    <row r="125" spans="1:7" ht="16.5" thickBot="1" thickTop="1">
      <c r="A125" s="177"/>
      <c r="B125" s="178"/>
      <c r="C125" s="188"/>
      <c r="D125" s="184"/>
      <c r="E125" s="100" t="s">
        <v>52</v>
      </c>
      <c r="F125" s="101"/>
      <c r="G125" s="102">
        <f>SUM(G91:G124)</f>
        <v>0</v>
      </c>
    </row>
    <row r="126" spans="1:7" ht="15.75" thickTop="1">
      <c r="A126" s="177"/>
      <c r="B126" s="178"/>
      <c r="C126" s="188"/>
      <c r="D126" s="184"/>
      <c r="E126" s="99"/>
      <c r="F126" s="87"/>
      <c r="G126" s="415"/>
    </row>
    <row r="127" spans="1:7" ht="15">
      <c r="A127" s="27" t="s">
        <v>30</v>
      </c>
      <c r="B127" s="39"/>
      <c r="C127" s="23"/>
      <c r="D127" s="24"/>
      <c r="E127" s="25"/>
      <c r="F127" s="26"/>
      <c r="G127" s="26"/>
    </row>
    <row r="128" spans="1:7" ht="15">
      <c r="A128" s="31"/>
      <c r="B128" s="22"/>
      <c r="C128" s="40"/>
      <c r="D128" s="24"/>
      <c r="E128" s="189"/>
      <c r="F128" s="26"/>
      <c r="G128" s="26"/>
    </row>
    <row r="129" spans="1:7" ht="15">
      <c r="A129" s="27" t="s">
        <v>64</v>
      </c>
      <c r="B129" s="39"/>
      <c r="C129" s="23"/>
      <c r="D129" s="24"/>
      <c r="E129" s="25"/>
      <c r="F129" s="26"/>
      <c r="G129" s="26"/>
    </row>
    <row r="130" spans="1:7" ht="15">
      <c r="A130" s="27"/>
      <c r="B130" s="39"/>
      <c r="C130" s="23"/>
      <c r="D130" s="24"/>
      <c r="E130" s="189"/>
      <c r="F130" s="26"/>
      <c r="G130" s="26"/>
    </row>
    <row r="131" spans="1:7" ht="15">
      <c r="A131" s="27" t="s">
        <v>65</v>
      </c>
      <c r="B131" s="39"/>
      <c r="C131" s="23"/>
      <c r="D131" s="24"/>
      <c r="E131" s="24"/>
      <c r="F131" s="189"/>
      <c r="G131" s="26"/>
    </row>
    <row r="132" spans="1:7" ht="14.25">
      <c r="A132" s="31"/>
      <c r="B132" s="22"/>
      <c r="C132" s="23"/>
      <c r="D132" s="24"/>
      <c r="E132" s="24"/>
      <c r="F132" s="25"/>
      <c r="G132" s="26"/>
    </row>
    <row r="133" spans="1:7" ht="89.25" customHeight="1">
      <c r="A133" s="76" t="s">
        <v>8</v>
      </c>
      <c r="B133" s="77">
        <v>31131</v>
      </c>
      <c r="C133" s="78" t="s">
        <v>66</v>
      </c>
      <c r="D133" s="79" t="s">
        <v>51</v>
      </c>
      <c r="E133" s="80">
        <v>30</v>
      </c>
      <c r="F133" s="81">
        <v>0</v>
      </c>
      <c r="G133" s="81">
        <f>SUM(E133*F133)</f>
        <v>0</v>
      </c>
    </row>
    <row r="134" spans="1:7" ht="14.25">
      <c r="A134" s="190"/>
      <c r="B134" s="191"/>
      <c r="C134" s="192"/>
      <c r="D134" s="193"/>
      <c r="E134" s="194"/>
      <c r="F134" s="195"/>
      <c r="G134" s="195"/>
    </row>
    <row r="135" spans="1:7" ht="91.5" customHeight="1">
      <c r="A135" s="98" t="s">
        <v>11</v>
      </c>
      <c r="B135" s="92">
        <v>31131</v>
      </c>
      <c r="C135" s="196" t="s">
        <v>100</v>
      </c>
      <c r="D135" s="94" t="s">
        <v>51</v>
      </c>
      <c r="E135" s="95">
        <v>229</v>
      </c>
      <c r="F135" s="96">
        <v>0</v>
      </c>
      <c r="G135" s="96">
        <f>SUM(E135*F135)</f>
        <v>0</v>
      </c>
    </row>
    <row r="136" spans="1:7" ht="14.25">
      <c r="A136" s="82"/>
      <c r="B136" s="83"/>
      <c r="C136" s="84"/>
      <c r="D136" s="85"/>
      <c r="E136" s="86"/>
      <c r="F136" s="87"/>
      <c r="G136" s="87"/>
    </row>
    <row r="137" spans="1:7" ht="104.25" customHeight="1">
      <c r="A137" s="98" t="s">
        <v>13</v>
      </c>
      <c r="B137" s="92">
        <v>31131</v>
      </c>
      <c r="C137" s="196" t="s">
        <v>101</v>
      </c>
      <c r="D137" s="94" t="s">
        <v>51</v>
      </c>
      <c r="E137" s="95">
        <v>13</v>
      </c>
      <c r="F137" s="96">
        <v>0</v>
      </c>
      <c r="G137" s="96">
        <f>SUM(E137*F137)</f>
        <v>0</v>
      </c>
    </row>
    <row r="138" spans="1:7" ht="12.75">
      <c r="A138" s="197"/>
      <c r="B138" s="197"/>
      <c r="C138" s="197"/>
      <c r="D138" s="197"/>
      <c r="E138" s="197"/>
      <c r="F138" s="197"/>
      <c r="G138" s="197"/>
    </row>
    <row r="139" spans="1:7" ht="15">
      <c r="A139" s="88" t="s">
        <v>67</v>
      </c>
      <c r="B139" s="89"/>
      <c r="C139" s="90"/>
      <c r="D139" s="91"/>
      <c r="E139" s="91"/>
      <c r="F139" s="91"/>
      <c r="G139" s="91"/>
    </row>
    <row r="140" spans="1:7" ht="14.25">
      <c r="A140" s="91"/>
      <c r="B140" s="83"/>
      <c r="C140" s="84"/>
      <c r="D140" s="85"/>
      <c r="E140" s="86"/>
      <c r="F140" s="87"/>
      <c r="G140" s="91"/>
    </row>
    <row r="141" spans="1:7" ht="56.25" customHeight="1">
      <c r="A141" s="76" t="s">
        <v>14</v>
      </c>
      <c r="B141" s="92">
        <v>31412</v>
      </c>
      <c r="C141" s="93" t="s">
        <v>102</v>
      </c>
      <c r="D141" s="94" t="s">
        <v>40</v>
      </c>
      <c r="E141" s="95">
        <v>1144</v>
      </c>
      <c r="F141" s="96">
        <v>0</v>
      </c>
      <c r="G141" s="96">
        <f>E141*F141</f>
        <v>0</v>
      </c>
    </row>
    <row r="142" spans="1:7" ht="14.25">
      <c r="A142" s="82"/>
      <c r="B142" s="83"/>
      <c r="C142" s="125"/>
      <c r="D142" s="85"/>
      <c r="E142" s="86"/>
      <c r="F142" s="87"/>
      <c r="G142" s="87"/>
    </row>
    <row r="143" spans="1:7" ht="88.5" customHeight="1">
      <c r="A143" s="76" t="s">
        <v>17</v>
      </c>
      <c r="B143" s="92">
        <v>31412</v>
      </c>
      <c r="C143" s="196" t="s">
        <v>103</v>
      </c>
      <c r="D143" s="94" t="s">
        <v>40</v>
      </c>
      <c r="E143" s="95">
        <v>64</v>
      </c>
      <c r="F143" s="96">
        <v>0</v>
      </c>
      <c r="G143" s="96">
        <f>E143*F143</f>
        <v>0</v>
      </c>
    </row>
    <row r="144" spans="1:7" ht="12.75">
      <c r="A144" s="198"/>
      <c r="B144" s="198"/>
      <c r="C144" s="198"/>
      <c r="D144" s="198"/>
      <c r="E144" s="198"/>
      <c r="F144" s="198"/>
      <c r="G144" s="198"/>
    </row>
    <row r="145" spans="1:7" ht="15">
      <c r="A145" s="88" t="s">
        <v>68</v>
      </c>
      <c r="B145" s="83"/>
      <c r="C145" s="84"/>
      <c r="D145" s="97"/>
      <c r="E145" s="86"/>
      <c r="F145" s="87"/>
      <c r="G145" s="87"/>
    </row>
    <row r="146" spans="1:7" ht="15">
      <c r="A146" s="90"/>
      <c r="B146" s="83"/>
      <c r="C146" s="84"/>
      <c r="D146" s="97"/>
      <c r="E146" s="86"/>
      <c r="F146" s="87"/>
      <c r="G146" s="87"/>
    </row>
    <row r="147" spans="1:7" ht="15">
      <c r="A147" s="88" t="s">
        <v>69</v>
      </c>
      <c r="B147" s="83"/>
      <c r="C147" s="84"/>
      <c r="D147" s="97"/>
      <c r="E147" s="86"/>
      <c r="F147" s="87"/>
      <c r="G147" s="87"/>
    </row>
    <row r="148" spans="1:7" ht="15">
      <c r="A148" s="90"/>
      <c r="B148" s="83"/>
      <c r="C148" s="84"/>
      <c r="D148" s="97"/>
      <c r="E148" s="86"/>
      <c r="F148" s="87"/>
      <c r="G148" s="87"/>
    </row>
    <row r="149" spans="1:7" ht="89.25" customHeight="1">
      <c r="A149" s="76" t="s">
        <v>18</v>
      </c>
      <c r="B149" s="77">
        <v>32254</v>
      </c>
      <c r="C149" s="78" t="s">
        <v>70</v>
      </c>
      <c r="D149" s="79" t="s">
        <v>40</v>
      </c>
      <c r="E149" s="80">
        <v>55</v>
      </c>
      <c r="F149" s="81">
        <v>0</v>
      </c>
      <c r="G149" s="81">
        <f>E149*F149</f>
        <v>0</v>
      </c>
    </row>
    <row r="150" spans="1:7" ht="14.25">
      <c r="A150" s="190"/>
      <c r="B150" s="191"/>
      <c r="C150" s="192"/>
      <c r="D150" s="193"/>
      <c r="E150" s="194"/>
      <c r="F150" s="195"/>
      <c r="G150" s="195"/>
    </row>
    <row r="151" spans="1:7" ht="89.25" customHeight="1">
      <c r="A151" s="76" t="s">
        <v>19</v>
      </c>
      <c r="B151" s="77">
        <v>32281</v>
      </c>
      <c r="C151" s="78" t="s">
        <v>104</v>
      </c>
      <c r="D151" s="79" t="s">
        <v>40</v>
      </c>
      <c r="E151" s="80">
        <v>1144</v>
      </c>
      <c r="F151" s="81">
        <v>0</v>
      </c>
      <c r="G151" s="81">
        <f>E151*F151</f>
        <v>0</v>
      </c>
    </row>
    <row r="152" spans="1:7" ht="14.25">
      <c r="A152" s="82"/>
      <c r="B152" s="83"/>
      <c r="C152" s="84"/>
      <c r="D152" s="85"/>
      <c r="E152" s="86"/>
      <c r="F152" s="87"/>
      <c r="G152" s="87"/>
    </row>
    <row r="153" spans="1:7" ht="102.75" customHeight="1">
      <c r="A153" s="76" t="s">
        <v>38</v>
      </c>
      <c r="B153" s="77">
        <v>32281</v>
      </c>
      <c r="C153" s="78" t="s">
        <v>105</v>
      </c>
      <c r="D153" s="79" t="s">
        <v>40</v>
      </c>
      <c r="E153" s="80">
        <v>64</v>
      </c>
      <c r="F153" s="81">
        <v>0</v>
      </c>
      <c r="G153" s="81">
        <f>E153*F153</f>
        <v>0</v>
      </c>
    </row>
    <row r="154" spans="1:7" ht="14.25">
      <c r="A154" s="190"/>
      <c r="B154" s="191"/>
      <c r="C154" s="192"/>
      <c r="D154" s="193"/>
      <c r="E154" s="194"/>
      <c r="F154" s="195"/>
      <c r="G154" s="195"/>
    </row>
    <row r="155" spans="1:7" ht="15">
      <c r="A155" s="88" t="s">
        <v>71</v>
      </c>
      <c r="B155" s="83"/>
      <c r="C155" s="84"/>
      <c r="D155" s="85"/>
      <c r="E155" s="86"/>
      <c r="F155" s="87"/>
      <c r="G155" s="87"/>
    </row>
    <row r="156" spans="1:7" ht="14.25">
      <c r="A156" s="82"/>
      <c r="B156" s="83"/>
      <c r="C156" s="84"/>
      <c r="D156" s="85"/>
      <c r="E156" s="86"/>
      <c r="F156" s="87"/>
      <c r="G156" s="87"/>
    </row>
    <row r="157" spans="1:7" ht="132" customHeight="1">
      <c r="A157" s="76" t="s">
        <v>39</v>
      </c>
      <c r="B157" s="77"/>
      <c r="C157" s="78" t="s">
        <v>106</v>
      </c>
      <c r="D157" s="79" t="s">
        <v>40</v>
      </c>
      <c r="E157" s="80">
        <v>97</v>
      </c>
      <c r="F157" s="81">
        <v>0</v>
      </c>
      <c r="G157" s="81">
        <f>E157*F157</f>
        <v>0</v>
      </c>
    </row>
    <row r="158" spans="1:7" ht="14.25">
      <c r="A158" s="137"/>
      <c r="B158" s="199"/>
      <c r="C158" s="138"/>
      <c r="D158" s="140"/>
      <c r="E158" s="139"/>
      <c r="F158" s="135"/>
      <c r="G158" s="135"/>
    </row>
    <row r="159" spans="1:7" ht="15">
      <c r="A159" s="88" t="s">
        <v>72</v>
      </c>
      <c r="B159" s="199"/>
      <c r="C159" s="138"/>
      <c r="D159" s="140"/>
      <c r="E159" s="139"/>
      <c r="F159" s="135"/>
      <c r="G159" s="135"/>
    </row>
    <row r="160" spans="1:7" ht="14.25">
      <c r="A160" s="137"/>
      <c r="B160" s="199"/>
      <c r="C160" s="138"/>
      <c r="D160" s="140"/>
      <c r="E160" s="139"/>
      <c r="F160" s="135"/>
      <c r="G160" s="135"/>
    </row>
    <row r="161" spans="1:7" ht="15">
      <c r="A161" s="88" t="s">
        <v>73</v>
      </c>
      <c r="B161" s="199"/>
      <c r="C161" s="138"/>
      <c r="D161" s="140"/>
      <c r="E161" s="139"/>
      <c r="F161" s="135"/>
      <c r="G161" s="135"/>
    </row>
    <row r="162" spans="1:7" ht="14.25">
      <c r="A162" s="199"/>
      <c r="B162" s="199"/>
      <c r="C162" s="138"/>
      <c r="D162" s="200"/>
      <c r="E162" s="139"/>
      <c r="F162" s="135"/>
      <c r="G162" s="135"/>
    </row>
    <row r="163" spans="1:7" ht="75" customHeight="1">
      <c r="A163" s="77" t="s">
        <v>41</v>
      </c>
      <c r="B163" s="77">
        <v>35232</v>
      </c>
      <c r="C163" s="78" t="s">
        <v>74</v>
      </c>
      <c r="D163" s="79" t="s">
        <v>48</v>
      </c>
      <c r="E163" s="80">
        <v>19</v>
      </c>
      <c r="F163" s="81">
        <v>0</v>
      </c>
      <c r="G163" s="81">
        <f>E163*F163</f>
        <v>0</v>
      </c>
    </row>
    <row r="164" spans="1:7" ht="14.25">
      <c r="A164" s="83"/>
      <c r="B164" s="83"/>
      <c r="C164" s="84"/>
      <c r="D164" s="85"/>
      <c r="E164" s="86"/>
      <c r="F164" s="87"/>
      <c r="G164" s="87"/>
    </row>
    <row r="165" spans="1:7" ht="88.5" customHeight="1">
      <c r="A165" s="77" t="s">
        <v>42</v>
      </c>
      <c r="B165" s="77">
        <v>35232</v>
      </c>
      <c r="C165" s="78" t="s">
        <v>107</v>
      </c>
      <c r="D165" s="79" t="s">
        <v>48</v>
      </c>
      <c r="E165" s="80">
        <v>71</v>
      </c>
      <c r="F165" s="81">
        <v>0</v>
      </c>
      <c r="G165" s="81">
        <f>E165*F165</f>
        <v>0</v>
      </c>
    </row>
    <row r="166" spans="1:7" ht="14.25">
      <c r="A166" s="83"/>
      <c r="B166" s="83"/>
      <c r="C166" s="84"/>
      <c r="D166" s="97"/>
      <c r="E166" s="86"/>
      <c r="F166" s="87"/>
      <c r="G166" s="87"/>
    </row>
    <row r="167" spans="1:7" ht="15">
      <c r="A167" s="137"/>
      <c r="B167" s="201"/>
      <c r="C167" s="138"/>
      <c r="D167" s="140"/>
      <c r="E167" s="201"/>
      <c r="F167" s="135"/>
      <c r="G167" s="202"/>
    </row>
    <row r="168" spans="1:7" ht="15">
      <c r="A168" s="203" t="s">
        <v>108</v>
      </c>
      <c r="B168" s="201"/>
      <c r="C168" s="138"/>
      <c r="D168" s="140"/>
      <c r="E168" s="201"/>
      <c r="F168" s="135"/>
      <c r="G168" s="202"/>
    </row>
    <row r="169" spans="1:7" ht="15">
      <c r="A169" s="137"/>
      <c r="B169" s="201"/>
      <c r="C169" s="138"/>
      <c r="D169" s="140"/>
      <c r="E169" s="201"/>
      <c r="F169" s="135"/>
      <c r="G169" s="202"/>
    </row>
    <row r="170" spans="1:7" ht="147.75" customHeight="1">
      <c r="A170" s="55" t="s">
        <v>43</v>
      </c>
      <c r="B170" s="56">
        <v>36414</v>
      </c>
      <c r="C170" s="69" t="s">
        <v>109</v>
      </c>
      <c r="D170" s="65" t="s">
        <v>40</v>
      </c>
      <c r="E170" s="60">
        <v>64</v>
      </c>
      <c r="F170" s="59">
        <v>0</v>
      </c>
      <c r="G170" s="59">
        <f>E170*F170</f>
        <v>0</v>
      </c>
    </row>
    <row r="171" spans="1:7" ht="15.75" thickBot="1">
      <c r="A171" s="204"/>
      <c r="B171" s="133"/>
      <c r="C171" s="133"/>
      <c r="D171" s="133"/>
      <c r="E171" s="133"/>
      <c r="F171" s="201"/>
      <c r="G171" s="202"/>
    </row>
    <row r="172" spans="1:7" ht="16.5" thickBot="1" thickTop="1">
      <c r="A172" s="204"/>
      <c r="B172" s="133"/>
      <c r="C172" s="133"/>
      <c r="D172" s="133"/>
      <c r="E172" s="100" t="s">
        <v>52</v>
      </c>
      <c r="F172" s="101"/>
      <c r="G172" s="102">
        <f>SUM(G133:G171)</f>
        <v>0</v>
      </c>
    </row>
    <row r="173" spans="1:7" ht="15.75" thickTop="1">
      <c r="A173" s="88" t="s">
        <v>31</v>
      </c>
      <c r="B173" s="89"/>
      <c r="C173" s="90"/>
      <c r="D173" s="97"/>
      <c r="E173" s="86"/>
      <c r="F173" s="87"/>
      <c r="G173" s="87"/>
    </row>
    <row r="174" spans="1:7" ht="15">
      <c r="A174" s="88"/>
      <c r="B174" s="86"/>
      <c r="C174" s="87"/>
      <c r="D174" s="99"/>
      <c r="E174" s="86"/>
      <c r="F174" s="87"/>
      <c r="G174" s="99"/>
    </row>
    <row r="175" spans="1:7" ht="15">
      <c r="A175" s="88" t="s">
        <v>75</v>
      </c>
      <c r="B175" s="89"/>
      <c r="C175" s="90"/>
      <c r="D175" s="97"/>
      <c r="E175" s="86"/>
      <c r="F175" s="87"/>
      <c r="G175" s="99"/>
    </row>
    <row r="176" spans="1:7" ht="15">
      <c r="A176" s="90"/>
      <c r="B176" s="89"/>
      <c r="C176" s="90"/>
      <c r="D176" s="97"/>
      <c r="E176" s="86"/>
      <c r="F176" s="87"/>
      <c r="G176" s="91"/>
    </row>
    <row r="177" spans="1:7" ht="59.25" customHeight="1">
      <c r="A177" s="55" t="s">
        <v>8</v>
      </c>
      <c r="B177" s="56"/>
      <c r="C177" s="69" t="s">
        <v>222</v>
      </c>
      <c r="D177" s="65" t="s">
        <v>48</v>
      </c>
      <c r="E177" s="60">
        <v>117</v>
      </c>
      <c r="F177" s="59">
        <v>0</v>
      </c>
      <c r="G177" s="59">
        <f>E177*F177</f>
        <v>0</v>
      </c>
    </row>
    <row r="178" spans="1:7" ht="15">
      <c r="A178" s="205"/>
      <c r="B178" s="206"/>
      <c r="C178" s="207"/>
      <c r="D178" s="155"/>
      <c r="E178" s="130"/>
      <c r="F178" s="131"/>
      <c r="G178" s="208"/>
    </row>
    <row r="179" spans="1:7" ht="60" customHeight="1">
      <c r="A179" s="55" t="s">
        <v>11</v>
      </c>
      <c r="B179" s="56"/>
      <c r="C179" s="69" t="s">
        <v>209</v>
      </c>
      <c r="D179" s="65" t="s">
        <v>6</v>
      </c>
      <c r="E179" s="60">
        <v>13</v>
      </c>
      <c r="F179" s="59">
        <v>0</v>
      </c>
      <c r="G179" s="59">
        <f>E179*F179</f>
        <v>0</v>
      </c>
    </row>
    <row r="180" spans="1:7" ht="14.25">
      <c r="A180" s="127"/>
      <c r="B180" s="126"/>
      <c r="C180" s="128"/>
      <c r="D180" s="129"/>
      <c r="E180" s="130"/>
      <c r="F180" s="131"/>
      <c r="G180" s="131"/>
    </row>
    <row r="181" spans="1:7" ht="15.75">
      <c r="A181" s="103" t="s">
        <v>76</v>
      </c>
      <c r="B181" s="22"/>
      <c r="C181" s="70"/>
      <c r="D181" s="66"/>
      <c r="E181" s="25"/>
      <c r="F181" s="26"/>
      <c r="G181" s="26"/>
    </row>
    <row r="182" spans="1:7" ht="14.25">
      <c r="A182" s="127"/>
      <c r="B182" s="126"/>
      <c r="C182" s="128"/>
      <c r="D182" s="129"/>
      <c r="E182" s="130"/>
      <c r="F182" s="131"/>
      <c r="G182" s="131"/>
    </row>
    <row r="183" spans="1:7" ht="87.75" customHeight="1">
      <c r="A183" s="104" t="s">
        <v>13</v>
      </c>
      <c r="B183" s="61">
        <v>42114</v>
      </c>
      <c r="C183" s="105" t="s">
        <v>77</v>
      </c>
      <c r="D183" s="106" t="s">
        <v>48</v>
      </c>
      <c r="E183" s="63">
        <v>90</v>
      </c>
      <c r="F183" s="64">
        <v>0</v>
      </c>
      <c r="G183" s="64">
        <f>E183*F183</f>
        <v>0</v>
      </c>
    </row>
    <row r="184" spans="1:7" ht="14.25">
      <c r="A184" s="209"/>
      <c r="B184" s="112"/>
      <c r="C184" s="113"/>
      <c r="D184" s="114"/>
      <c r="E184" s="115"/>
      <c r="F184" s="116"/>
      <c r="G184" s="26" t="s">
        <v>78</v>
      </c>
    </row>
    <row r="185" spans="1:7" ht="76.5" customHeight="1">
      <c r="A185" s="104" t="s">
        <v>14</v>
      </c>
      <c r="B185" s="56">
        <v>42313</v>
      </c>
      <c r="C185" s="117" t="s">
        <v>210</v>
      </c>
      <c r="D185" s="118" t="s">
        <v>48</v>
      </c>
      <c r="E185" s="119">
        <v>90</v>
      </c>
      <c r="F185" s="120">
        <v>0</v>
      </c>
      <c r="G185" s="64">
        <f>+E185*F185</f>
        <v>0</v>
      </c>
    </row>
    <row r="186" spans="1:7" ht="14.25">
      <c r="A186" s="127"/>
      <c r="B186" s="126"/>
      <c r="C186" s="128"/>
      <c r="D186" s="129"/>
      <c r="E186" s="130"/>
      <c r="F186" s="131"/>
      <c r="G186" s="131"/>
    </row>
    <row r="187" spans="1:7" ht="15.75">
      <c r="A187" s="103" t="s">
        <v>79</v>
      </c>
      <c r="B187" s="22"/>
      <c r="C187" s="70"/>
      <c r="D187" s="129"/>
      <c r="E187" s="130"/>
      <c r="F187" s="131"/>
      <c r="G187" s="131"/>
    </row>
    <row r="188" spans="1:7" ht="15">
      <c r="A188" s="31"/>
      <c r="B188" s="39"/>
      <c r="C188" s="40"/>
      <c r="D188" s="24"/>
      <c r="E188" s="25"/>
      <c r="F188" s="26"/>
      <c r="G188" s="26"/>
    </row>
    <row r="189" spans="1:7" ht="72.75" customHeight="1">
      <c r="A189" s="55" t="s">
        <v>17</v>
      </c>
      <c r="B189" s="68">
        <v>43223</v>
      </c>
      <c r="C189" s="121" t="s">
        <v>80</v>
      </c>
      <c r="D189" s="122" t="s">
        <v>48</v>
      </c>
      <c r="E189" s="60">
        <v>80</v>
      </c>
      <c r="F189" s="59">
        <v>0</v>
      </c>
      <c r="G189" s="59">
        <f>E189*F189</f>
        <v>0</v>
      </c>
    </row>
    <row r="190" spans="1:7" ht="14.25">
      <c r="A190" s="31"/>
      <c r="B190" s="22"/>
      <c r="C190" s="124"/>
      <c r="D190" s="66"/>
      <c r="E190" s="25"/>
      <c r="F190" s="26"/>
      <c r="G190" s="26"/>
    </row>
    <row r="191" spans="1:7" ht="72" customHeight="1">
      <c r="A191" s="104" t="s">
        <v>18</v>
      </c>
      <c r="B191" s="61">
        <v>43225</v>
      </c>
      <c r="C191" s="123" t="s">
        <v>110</v>
      </c>
      <c r="D191" s="106" t="s">
        <v>48</v>
      </c>
      <c r="E191" s="63">
        <v>36</v>
      </c>
      <c r="F191" s="64">
        <v>0</v>
      </c>
      <c r="G191" s="64">
        <f>E191*F191</f>
        <v>0</v>
      </c>
    </row>
    <row r="192" spans="1:7" ht="14.25">
      <c r="A192" s="107"/>
      <c r="B192" s="22"/>
      <c r="C192" s="124"/>
      <c r="D192" s="66"/>
      <c r="E192" s="25"/>
      <c r="F192" s="26"/>
      <c r="G192" s="26"/>
    </row>
    <row r="193" spans="1:7" ht="51" customHeight="1">
      <c r="A193" s="104" t="s">
        <v>19</v>
      </c>
      <c r="B193" s="68">
        <v>42313</v>
      </c>
      <c r="C193" s="108" t="s">
        <v>211</v>
      </c>
      <c r="D193" s="109" t="s">
        <v>48</v>
      </c>
      <c r="E193" s="110">
        <v>116</v>
      </c>
      <c r="F193" s="111">
        <v>0</v>
      </c>
      <c r="G193" s="64">
        <f>+E193*F193</f>
        <v>0</v>
      </c>
    </row>
    <row r="194" spans="1:7" ht="14.25">
      <c r="A194" s="107"/>
      <c r="B194" s="22"/>
      <c r="C194" s="124"/>
      <c r="D194" s="66"/>
      <c r="E194" s="25"/>
      <c r="F194" s="26"/>
      <c r="G194" s="26"/>
    </row>
    <row r="195" spans="1:7" ht="63" customHeight="1">
      <c r="A195" s="104" t="s">
        <v>38</v>
      </c>
      <c r="B195" s="68">
        <v>42313</v>
      </c>
      <c r="C195" s="108" t="s">
        <v>212</v>
      </c>
      <c r="D195" s="109" t="s">
        <v>48</v>
      </c>
      <c r="E195" s="110">
        <v>116</v>
      </c>
      <c r="F195" s="111">
        <v>0</v>
      </c>
      <c r="G195" s="64">
        <f>+E195*F195</f>
        <v>0</v>
      </c>
    </row>
    <row r="196" spans="1:7" ht="14.25">
      <c r="A196" s="107"/>
      <c r="B196" s="22"/>
      <c r="C196" s="124"/>
      <c r="D196" s="66"/>
      <c r="E196" s="25"/>
      <c r="F196" s="26"/>
      <c r="G196" s="26"/>
    </row>
    <row r="197" spans="1:7" ht="28.5" customHeight="1">
      <c r="A197" s="104" t="s">
        <v>39</v>
      </c>
      <c r="B197" s="61">
        <v>43832</v>
      </c>
      <c r="C197" s="93" t="s">
        <v>15</v>
      </c>
      <c r="D197" s="106" t="s">
        <v>48</v>
      </c>
      <c r="E197" s="63">
        <v>116</v>
      </c>
      <c r="F197" s="64">
        <v>0</v>
      </c>
      <c r="G197" s="64">
        <f>E197*F197</f>
        <v>0</v>
      </c>
    </row>
    <row r="198" spans="1:7" ht="14.25">
      <c r="A198" s="127"/>
      <c r="B198" s="126"/>
      <c r="C198" s="154"/>
      <c r="D198" s="129"/>
      <c r="E198" s="130"/>
      <c r="F198" s="131"/>
      <c r="G198" s="131"/>
    </row>
    <row r="199" spans="1:7" ht="15">
      <c r="A199" s="27" t="s">
        <v>81</v>
      </c>
      <c r="B199" s="126"/>
      <c r="C199" s="154"/>
      <c r="D199" s="129"/>
      <c r="E199" s="130"/>
      <c r="F199" s="131"/>
      <c r="G199" s="131"/>
    </row>
    <row r="200" spans="1:7" ht="14.25">
      <c r="A200" s="127"/>
      <c r="B200" s="126"/>
      <c r="C200" s="128"/>
      <c r="D200" s="129"/>
      <c r="E200" s="130"/>
      <c r="F200" s="131"/>
      <c r="G200" s="131"/>
    </row>
    <row r="201" spans="1:7" ht="75" customHeight="1">
      <c r="A201" s="55" t="s">
        <v>41</v>
      </c>
      <c r="B201" s="56">
        <v>44123</v>
      </c>
      <c r="C201" s="69" t="s">
        <v>82</v>
      </c>
      <c r="D201" s="65" t="s">
        <v>9</v>
      </c>
      <c r="E201" s="60">
        <v>10</v>
      </c>
      <c r="F201" s="59">
        <v>0</v>
      </c>
      <c r="G201" s="59">
        <f>E201*F201</f>
        <v>0</v>
      </c>
    </row>
    <row r="202" spans="1:7" ht="14.25">
      <c r="A202" s="127"/>
      <c r="B202" s="22"/>
      <c r="C202" s="70"/>
      <c r="D202" s="66"/>
      <c r="E202" s="25"/>
      <c r="F202" s="26"/>
      <c r="G202" s="26"/>
    </row>
    <row r="203" spans="1:7" ht="75" customHeight="1">
      <c r="A203" s="55" t="s">
        <v>42</v>
      </c>
      <c r="B203" s="56">
        <v>44142</v>
      </c>
      <c r="C203" s="69" t="s">
        <v>16</v>
      </c>
      <c r="D203" s="65" t="s">
        <v>9</v>
      </c>
      <c r="E203" s="60">
        <v>1</v>
      </c>
      <c r="F203" s="59">
        <v>0</v>
      </c>
      <c r="G203" s="59">
        <f>E203*F203</f>
        <v>0</v>
      </c>
    </row>
    <row r="204" spans="1:7" ht="14.25">
      <c r="A204" s="127"/>
      <c r="B204" s="22"/>
      <c r="C204" s="70"/>
      <c r="D204" s="66"/>
      <c r="E204" s="25"/>
      <c r="F204" s="26"/>
      <c r="G204" s="26"/>
    </row>
    <row r="205" spans="1:7" ht="74.25" customHeight="1">
      <c r="A205" s="55" t="s">
        <v>43</v>
      </c>
      <c r="B205" s="56">
        <v>44142</v>
      </c>
      <c r="C205" s="69" t="s">
        <v>111</v>
      </c>
      <c r="D205" s="65" t="s">
        <v>9</v>
      </c>
      <c r="E205" s="60">
        <v>1</v>
      </c>
      <c r="F205" s="59">
        <v>0</v>
      </c>
      <c r="G205" s="59">
        <f>E205*F205</f>
        <v>0</v>
      </c>
    </row>
    <row r="206" spans="1:7" ht="14.25">
      <c r="A206" s="127"/>
      <c r="B206" s="22"/>
      <c r="C206" s="70"/>
      <c r="D206" s="66"/>
      <c r="E206" s="25"/>
      <c r="F206" s="26"/>
      <c r="G206" s="26"/>
    </row>
    <row r="207" spans="1:7" ht="88.5" customHeight="1">
      <c r="A207" s="55" t="s">
        <v>44</v>
      </c>
      <c r="B207" s="56">
        <v>44175</v>
      </c>
      <c r="C207" s="69" t="s">
        <v>112</v>
      </c>
      <c r="D207" s="65" t="s">
        <v>9</v>
      </c>
      <c r="E207" s="60">
        <v>1</v>
      </c>
      <c r="F207" s="59">
        <v>0</v>
      </c>
      <c r="G207" s="59">
        <f>E207*F207</f>
        <v>0</v>
      </c>
    </row>
    <row r="208" spans="1:7" ht="14.25">
      <c r="A208" s="127"/>
      <c r="B208" s="126"/>
      <c r="C208" s="128"/>
      <c r="D208" s="129"/>
      <c r="E208" s="130"/>
      <c r="F208" s="131"/>
      <c r="G208" s="131"/>
    </row>
    <row r="209" spans="1:7" ht="74.25" customHeight="1">
      <c r="A209" s="55" t="s">
        <v>46</v>
      </c>
      <c r="B209" s="56">
        <v>44854</v>
      </c>
      <c r="C209" s="57" t="s">
        <v>113</v>
      </c>
      <c r="D209" s="65" t="s">
        <v>9</v>
      </c>
      <c r="E209" s="60">
        <v>10</v>
      </c>
      <c r="F209" s="59">
        <v>0</v>
      </c>
      <c r="G209" s="59">
        <f>E209*F209</f>
        <v>0</v>
      </c>
    </row>
    <row r="210" spans="1:7" ht="14.25">
      <c r="A210" s="127"/>
      <c r="B210" s="126"/>
      <c r="C210" s="128"/>
      <c r="D210" s="129"/>
      <c r="E210" s="130"/>
      <c r="F210" s="131"/>
      <c r="G210" s="131"/>
    </row>
    <row r="211" spans="1:7" ht="72.75" customHeight="1">
      <c r="A211" s="55" t="s">
        <v>47</v>
      </c>
      <c r="B211" s="68">
        <v>44951</v>
      </c>
      <c r="C211" s="69" t="s">
        <v>114</v>
      </c>
      <c r="D211" s="65" t="s">
        <v>9</v>
      </c>
      <c r="E211" s="60">
        <v>3</v>
      </c>
      <c r="F211" s="59">
        <v>0</v>
      </c>
      <c r="G211" s="59">
        <f>E211*F211</f>
        <v>0</v>
      </c>
    </row>
    <row r="212" spans="1:7" ht="14.25">
      <c r="A212" s="127"/>
      <c r="B212" s="126"/>
      <c r="C212" s="128"/>
      <c r="D212" s="129"/>
      <c r="E212" s="130"/>
      <c r="F212" s="131"/>
      <c r="G212" s="131"/>
    </row>
    <row r="213" spans="1:7" ht="131.25" customHeight="1">
      <c r="A213" s="55" t="s">
        <v>49</v>
      </c>
      <c r="B213" s="56">
        <v>44859</v>
      </c>
      <c r="C213" s="69" t="s">
        <v>115</v>
      </c>
      <c r="D213" s="65" t="s">
        <v>48</v>
      </c>
      <c r="E213" s="60">
        <v>16</v>
      </c>
      <c r="F213" s="59">
        <v>0</v>
      </c>
      <c r="G213" s="59">
        <f>E213*F213</f>
        <v>0</v>
      </c>
    </row>
    <row r="214" spans="1:7" ht="15" thickBot="1">
      <c r="A214" s="127"/>
      <c r="B214" s="126"/>
      <c r="C214" s="128"/>
      <c r="D214" s="129"/>
      <c r="E214" s="130"/>
      <c r="F214" s="131"/>
      <c r="G214" s="131"/>
    </row>
    <row r="215" spans="1:7" ht="16.5" thickBot="1" thickTop="1">
      <c r="A215" s="137"/>
      <c r="B215" s="201"/>
      <c r="C215" s="133"/>
      <c r="D215" s="133"/>
      <c r="E215" s="100" t="s">
        <v>52</v>
      </c>
      <c r="F215" s="101"/>
      <c r="G215" s="102">
        <f>SUM(G177:G214)</f>
        <v>0</v>
      </c>
    </row>
    <row r="216" spans="1:7" ht="15.75" thickTop="1">
      <c r="A216" s="134"/>
      <c r="B216" s="134"/>
      <c r="C216" s="134"/>
      <c r="D216" s="134"/>
      <c r="E216" s="201"/>
      <c r="F216" s="135"/>
      <c r="G216" s="202"/>
    </row>
    <row r="217" spans="1:7" ht="15">
      <c r="A217" s="88" t="s">
        <v>116</v>
      </c>
      <c r="B217" s="83"/>
      <c r="C217" s="91"/>
      <c r="D217" s="133"/>
      <c r="E217" s="133"/>
      <c r="F217" s="133"/>
      <c r="G217" s="133"/>
    </row>
    <row r="218" spans="1:7" ht="14.25">
      <c r="A218" s="137"/>
      <c r="B218" s="199"/>
      <c r="C218" s="138"/>
      <c r="D218" s="134"/>
      <c r="E218" s="210"/>
      <c r="F218" s="135"/>
      <c r="G218" s="135"/>
    </row>
    <row r="219" spans="1:7" ht="15">
      <c r="A219" s="143" t="s">
        <v>117</v>
      </c>
      <c r="B219" s="144"/>
      <c r="C219" s="145"/>
      <c r="D219" s="211"/>
      <c r="E219" s="134"/>
      <c r="F219" s="212"/>
      <c r="G219" s="212"/>
    </row>
    <row r="220" spans="1:7" ht="14.25">
      <c r="A220" s="137"/>
      <c r="B220" s="199"/>
      <c r="C220" s="213"/>
      <c r="D220" s="200"/>
      <c r="E220" s="139"/>
      <c r="F220" s="135"/>
      <c r="G220" s="135"/>
    </row>
    <row r="221" spans="1:7" ht="179.25" customHeight="1">
      <c r="A221" s="98" t="s">
        <v>8</v>
      </c>
      <c r="B221" s="148" t="s">
        <v>86</v>
      </c>
      <c r="C221" s="141" t="s">
        <v>118</v>
      </c>
      <c r="D221" s="94" t="s">
        <v>48</v>
      </c>
      <c r="E221" s="95">
        <v>120</v>
      </c>
      <c r="F221" s="96">
        <v>0</v>
      </c>
      <c r="G221" s="96">
        <f>E221*F221</f>
        <v>0</v>
      </c>
    </row>
    <row r="222" spans="1:7" ht="14.25">
      <c r="A222" s="137"/>
      <c r="B222" s="214"/>
      <c r="C222" s="215"/>
      <c r="D222" s="200"/>
      <c r="E222" s="139"/>
      <c r="F222" s="135"/>
      <c r="G222" s="135"/>
    </row>
    <row r="223" spans="1:7" ht="176.25" customHeight="1">
      <c r="A223" s="98" t="s">
        <v>11</v>
      </c>
      <c r="B223" s="77">
        <v>62168</v>
      </c>
      <c r="C223" s="146" t="s">
        <v>119</v>
      </c>
      <c r="D223" s="94" t="s">
        <v>48</v>
      </c>
      <c r="E223" s="80">
        <v>392</v>
      </c>
      <c r="F223" s="81">
        <v>0</v>
      </c>
      <c r="G223" s="81">
        <f>E223*F223</f>
        <v>0</v>
      </c>
    </row>
    <row r="224" spans="1:7" ht="15">
      <c r="A224" s="216"/>
      <c r="B224" s="199"/>
      <c r="C224" s="138"/>
      <c r="D224" s="140"/>
      <c r="E224" s="139"/>
      <c r="F224" s="135"/>
      <c r="G224" s="135"/>
    </row>
    <row r="225" spans="1:7" ht="15">
      <c r="A225" s="137"/>
      <c r="B225" s="199"/>
      <c r="C225" s="138"/>
      <c r="D225" s="140"/>
      <c r="E225" s="99"/>
      <c r="F225" s="87"/>
      <c r="G225" s="99"/>
    </row>
    <row r="226" spans="1:7" ht="15">
      <c r="A226" s="143" t="s">
        <v>120</v>
      </c>
      <c r="B226" s="144"/>
      <c r="C226" s="145"/>
      <c r="D226" s="140"/>
      <c r="E226" s="99"/>
      <c r="F226" s="87"/>
      <c r="G226" s="99"/>
    </row>
    <row r="227" spans="1:7" ht="15">
      <c r="A227" s="143"/>
      <c r="B227" s="144"/>
      <c r="C227" s="145"/>
      <c r="D227" s="140"/>
      <c r="E227" s="99"/>
      <c r="F227" s="87"/>
      <c r="G227" s="99"/>
    </row>
    <row r="228" spans="1:7" ht="101.25" customHeight="1">
      <c r="A228" s="98" t="s">
        <v>13</v>
      </c>
      <c r="B228" s="92"/>
      <c r="C228" s="149" t="s">
        <v>121</v>
      </c>
      <c r="D228" s="94" t="s">
        <v>9</v>
      </c>
      <c r="E228" s="95">
        <v>4</v>
      </c>
      <c r="F228" s="96">
        <v>0</v>
      </c>
      <c r="G228" s="96">
        <f>E228*F228</f>
        <v>0</v>
      </c>
    </row>
    <row r="229" spans="1:7" ht="14.25">
      <c r="A229" s="82"/>
      <c r="B229" s="83"/>
      <c r="C229" s="147"/>
      <c r="D229" s="85"/>
      <c r="E229" s="86"/>
      <c r="F229" s="87"/>
      <c r="G229" s="87"/>
    </row>
    <row r="230" spans="1:7" ht="74.25" customHeight="1">
      <c r="A230" s="98" t="s">
        <v>14</v>
      </c>
      <c r="B230" s="92"/>
      <c r="C230" s="149" t="s">
        <v>122</v>
      </c>
      <c r="D230" s="94" t="s">
        <v>9</v>
      </c>
      <c r="E230" s="95">
        <v>2</v>
      </c>
      <c r="F230" s="96">
        <v>0</v>
      </c>
      <c r="G230" s="96">
        <f>E230*F230</f>
        <v>0</v>
      </c>
    </row>
    <row r="231" spans="1:7" ht="14.25">
      <c r="A231" s="82"/>
      <c r="B231" s="83"/>
      <c r="C231" s="147"/>
      <c r="D231" s="85"/>
      <c r="E231" s="86"/>
      <c r="F231" s="87"/>
      <c r="G231" s="87"/>
    </row>
    <row r="232" spans="1:7" ht="132" customHeight="1">
      <c r="A232" s="98" t="s">
        <v>17</v>
      </c>
      <c r="B232" s="92"/>
      <c r="C232" s="149" t="s">
        <v>123</v>
      </c>
      <c r="D232" s="94" t="s">
        <v>10</v>
      </c>
      <c r="E232" s="95">
        <v>44</v>
      </c>
      <c r="F232" s="96">
        <v>0</v>
      </c>
      <c r="G232" s="96">
        <f>E232*F232</f>
        <v>0</v>
      </c>
    </row>
    <row r="233" spans="1:7" ht="14.25">
      <c r="A233" s="82"/>
      <c r="B233" s="83"/>
      <c r="C233" s="147"/>
      <c r="D233" s="85"/>
      <c r="E233" s="86"/>
      <c r="F233" s="87"/>
      <c r="G233" s="87"/>
    </row>
    <row r="234" spans="1:7" ht="117" customHeight="1">
      <c r="A234" s="98" t="s">
        <v>18</v>
      </c>
      <c r="B234" s="92"/>
      <c r="C234" s="149" t="s">
        <v>124</v>
      </c>
      <c r="D234" s="94" t="s">
        <v>10</v>
      </c>
      <c r="E234" s="95">
        <v>56</v>
      </c>
      <c r="F234" s="96">
        <v>0</v>
      </c>
      <c r="G234" s="96">
        <f>E234*F234</f>
        <v>0</v>
      </c>
    </row>
    <row r="235" spans="1:7" ht="14.25">
      <c r="A235" s="82"/>
      <c r="B235" s="83"/>
      <c r="C235" s="147"/>
      <c r="D235" s="85"/>
      <c r="E235" s="86"/>
      <c r="F235" s="87"/>
      <c r="G235" s="87"/>
    </row>
    <row r="236" spans="1:7" ht="116.25" customHeight="1">
      <c r="A236" s="98" t="s">
        <v>19</v>
      </c>
      <c r="B236" s="92"/>
      <c r="C236" s="149" t="s">
        <v>125</v>
      </c>
      <c r="D236" s="94" t="s">
        <v>9</v>
      </c>
      <c r="E236" s="95">
        <v>1</v>
      </c>
      <c r="F236" s="96">
        <v>0</v>
      </c>
      <c r="G236" s="96">
        <f>E236*F236</f>
        <v>0</v>
      </c>
    </row>
    <row r="237" spans="1:7" ht="14.25">
      <c r="A237" s="82"/>
      <c r="B237" s="83"/>
      <c r="C237" s="147"/>
      <c r="D237" s="85"/>
      <c r="E237" s="86"/>
      <c r="F237" s="87"/>
      <c r="G237" s="87"/>
    </row>
    <row r="238" spans="1:7" ht="102.75" customHeight="1">
      <c r="A238" s="98" t="s">
        <v>38</v>
      </c>
      <c r="B238" s="92"/>
      <c r="C238" s="149" t="s">
        <v>126</v>
      </c>
      <c r="D238" s="94" t="s">
        <v>10</v>
      </c>
      <c r="E238" s="95">
        <v>2.7</v>
      </c>
      <c r="F238" s="96">
        <v>0</v>
      </c>
      <c r="G238" s="96">
        <f>E238*F238</f>
        <v>0</v>
      </c>
    </row>
    <row r="239" spans="1:7" ht="15" thickBot="1">
      <c r="A239" s="82"/>
      <c r="B239" s="83"/>
      <c r="C239" s="147"/>
      <c r="D239" s="85"/>
      <c r="E239" s="86"/>
      <c r="F239" s="87"/>
      <c r="G239" s="87"/>
    </row>
    <row r="240" spans="1:7" ht="16.5" thickBot="1" thickTop="1">
      <c r="A240" s="82"/>
      <c r="B240" s="83"/>
      <c r="C240" s="147"/>
      <c r="D240" s="85"/>
      <c r="E240" s="100" t="s">
        <v>52</v>
      </c>
      <c r="F240" s="101"/>
      <c r="G240" s="150">
        <f>SUM(G221:G239)</f>
        <v>0</v>
      </c>
    </row>
    <row r="241" spans="1:7" ht="15" thickTop="1">
      <c r="A241" s="82"/>
      <c r="B241" s="83"/>
      <c r="C241" s="147"/>
      <c r="D241" s="85"/>
      <c r="E241" s="86"/>
      <c r="F241" s="87"/>
      <c r="G241" s="87"/>
    </row>
    <row r="242" spans="1:7" ht="15">
      <c r="A242" s="88" t="s">
        <v>87</v>
      </c>
      <c r="B242" s="83"/>
      <c r="C242" s="91"/>
      <c r="D242" s="97"/>
      <c r="E242" s="86"/>
      <c r="F242" s="87"/>
      <c r="G242" s="99"/>
    </row>
    <row r="243" spans="1:7" ht="15">
      <c r="A243" s="82"/>
      <c r="B243" s="87"/>
      <c r="C243" s="84"/>
      <c r="D243" s="97"/>
      <c r="E243" s="86"/>
      <c r="F243" s="87"/>
      <c r="G243" s="99"/>
    </row>
    <row r="244" spans="1:7" ht="15">
      <c r="A244" s="88" t="s">
        <v>88</v>
      </c>
      <c r="B244" s="89"/>
      <c r="C244" s="84"/>
      <c r="D244" s="97"/>
      <c r="E244" s="86"/>
      <c r="F244" s="87"/>
      <c r="G244" s="87"/>
    </row>
    <row r="245" spans="1:7" ht="15">
      <c r="A245" s="90"/>
      <c r="B245" s="83"/>
      <c r="C245" s="84"/>
      <c r="D245" s="97"/>
      <c r="E245" s="86"/>
      <c r="F245" s="87"/>
      <c r="G245" s="87"/>
    </row>
    <row r="246" spans="1:7" ht="16.5" customHeight="1">
      <c r="A246" s="76" t="s">
        <v>8</v>
      </c>
      <c r="B246" s="77">
        <v>79311</v>
      </c>
      <c r="C246" s="78" t="s">
        <v>20</v>
      </c>
      <c r="D246" s="151" t="s">
        <v>21</v>
      </c>
      <c r="E246" s="80">
        <v>40</v>
      </c>
      <c r="F246" s="81">
        <v>0</v>
      </c>
      <c r="G246" s="81">
        <f>E246*F246</f>
        <v>0</v>
      </c>
    </row>
    <row r="247" spans="1:7" ht="14.25">
      <c r="A247" s="82"/>
      <c r="B247" s="83"/>
      <c r="C247" s="84"/>
      <c r="D247" s="97"/>
      <c r="E247" s="86"/>
      <c r="F247" s="87"/>
      <c r="G247" s="87"/>
    </row>
    <row r="248" spans="1:7" ht="15" customHeight="1">
      <c r="A248" s="76" t="s">
        <v>11</v>
      </c>
      <c r="B248" s="77">
        <v>79311</v>
      </c>
      <c r="C248" s="78" t="s">
        <v>22</v>
      </c>
      <c r="D248" s="151" t="s">
        <v>21</v>
      </c>
      <c r="E248" s="80">
        <v>35</v>
      </c>
      <c r="F248" s="81">
        <v>0</v>
      </c>
      <c r="G248" s="81">
        <f>E248*F248</f>
        <v>0</v>
      </c>
    </row>
    <row r="249" spans="1:7" ht="14.25">
      <c r="A249" s="82"/>
      <c r="B249" s="83"/>
      <c r="C249" s="84"/>
      <c r="D249" s="97"/>
      <c r="E249" s="86"/>
      <c r="F249" s="87"/>
      <c r="G249" s="87"/>
    </row>
    <row r="250" spans="1:7" ht="45.75" customHeight="1">
      <c r="A250" s="76" t="s">
        <v>13</v>
      </c>
      <c r="B250" s="152" t="s">
        <v>89</v>
      </c>
      <c r="C250" s="153" t="s">
        <v>23</v>
      </c>
      <c r="D250" s="136" t="s">
        <v>9</v>
      </c>
      <c r="E250" s="95">
        <v>1</v>
      </c>
      <c r="F250" s="132">
        <v>0</v>
      </c>
      <c r="G250" s="132">
        <f>PRODUCT(D250,F250)</f>
        <v>0</v>
      </c>
    </row>
    <row r="251" spans="1:7" ht="15" thickBot="1">
      <c r="A251" s="82"/>
      <c r="B251" s="97"/>
      <c r="C251" s="84"/>
      <c r="D251" s="97"/>
      <c r="E251" s="86"/>
      <c r="F251" s="87"/>
      <c r="G251" s="87"/>
    </row>
    <row r="252" spans="1:7" ht="16.5" thickBot="1" thickTop="1">
      <c r="A252" s="82"/>
      <c r="B252" s="99"/>
      <c r="C252" s="84"/>
      <c r="D252" s="97"/>
      <c r="E252" s="100" t="s">
        <v>52</v>
      </c>
      <c r="F252" s="101"/>
      <c r="G252" s="150">
        <f>SUM(G246:G251)</f>
        <v>0</v>
      </c>
    </row>
    <row r="253" ht="13.5" thickTop="1"/>
  </sheetData>
  <sheetProtection/>
  <mergeCells count="1">
    <mergeCell ref="E2:G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E170"/>
  <sheetViews>
    <sheetView zoomScalePageLayoutView="0" workbookViewId="0" topLeftCell="A1">
      <selection activeCell="L163" sqref="L163"/>
    </sheetView>
  </sheetViews>
  <sheetFormatPr defaultColWidth="9.00390625" defaultRowHeight="12.75"/>
  <cols>
    <col min="2" max="2" width="22.625" style="0" customWidth="1"/>
    <col min="4" max="4" width="19.875" style="0" customWidth="1"/>
    <col min="5" max="5" width="22.00390625" style="0" customWidth="1"/>
  </cols>
  <sheetData>
    <row r="2" spans="1:5" ht="14.25">
      <c r="A2" s="293"/>
      <c r="B2" s="293"/>
      <c r="C2" s="422" t="s">
        <v>26</v>
      </c>
      <c r="D2" s="423"/>
      <c r="E2" s="423"/>
    </row>
    <row r="4" spans="1:5" ht="33" customHeight="1">
      <c r="A4" s="294" t="s">
        <v>127</v>
      </c>
      <c r="B4" s="294"/>
      <c r="C4" s="293"/>
      <c r="D4" s="293"/>
      <c r="E4" s="293"/>
    </row>
    <row r="5" ht="13.5" customHeight="1">
      <c r="B5" s="103"/>
    </row>
    <row r="6" ht="13.5" customHeight="1">
      <c r="B6" s="103"/>
    </row>
    <row r="7" spans="1:5" ht="27">
      <c r="A7" s="217"/>
      <c r="B7" s="218" t="s">
        <v>128</v>
      </c>
      <c r="C7" s="219"/>
      <c r="D7" s="220"/>
      <c r="E7" s="220"/>
    </row>
    <row r="8" spans="1:5" ht="14.25" customHeight="1">
      <c r="A8" s="217">
        <v>1</v>
      </c>
      <c r="B8" s="221" t="s">
        <v>78</v>
      </c>
      <c r="C8" s="219"/>
      <c r="D8" s="219"/>
      <c r="E8" s="219"/>
    </row>
    <row r="9" spans="1:5" ht="67.5">
      <c r="A9" s="217"/>
      <c r="B9" s="221" t="s">
        <v>129</v>
      </c>
      <c r="C9" s="219"/>
      <c r="D9" s="222"/>
      <c r="E9" s="219"/>
    </row>
    <row r="10" spans="1:5" ht="13.5">
      <c r="A10" s="217"/>
      <c r="B10" s="221" t="s">
        <v>6</v>
      </c>
      <c r="C10" s="219">
        <v>1</v>
      </c>
      <c r="D10" s="219">
        <v>0</v>
      </c>
      <c r="E10" s="219">
        <f>+C10*D10</f>
        <v>0</v>
      </c>
    </row>
    <row r="11" spans="1:5" ht="13.5">
      <c r="A11" s="217"/>
      <c r="B11" s="223"/>
      <c r="C11" s="219"/>
      <c r="D11" s="219"/>
      <c r="E11" s="219"/>
    </row>
    <row r="12" spans="1:5" ht="12.75" customHeight="1">
      <c r="A12" s="217">
        <v>2</v>
      </c>
      <c r="B12" s="221" t="s">
        <v>78</v>
      </c>
      <c r="C12" s="219"/>
      <c r="D12" s="219"/>
      <c r="E12" s="219"/>
    </row>
    <row r="13" spans="1:5" ht="67.5">
      <c r="A13" s="217"/>
      <c r="B13" s="221" t="s">
        <v>130</v>
      </c>
      <c r="C13" s="219"/>
      <c r="D13" s="219"/>
      <c r="E13" s="219"/>
    </row>
    <row r="14" spans="1:5" ht="13.5">
      <c r="A14" s="217"/>
      <c r="B14" s="221" t="s">
        <v>6</v>
      </c>
      <c r="C14" s="219">
        <v>1</v>
      </c>
      <c r="D14" s="219">
        <v>0</v>
      </c>
      <c r="E14" s="219">
        <f>+C14*D14</f>
        <v>0</v>
      </c>
    </row>
    <row r="15" spans="1:5" ht="13.5">
      <c r="A15" s="217"/>
      <c r="B15" s="223"/>
      <c r="C15" s="219"/>
      <c r="D15" s="224"/>
      <c r="E15" s="224"/>
    </row>
    <row r="16" spans="1:5" ht="12.75" customHeight="1">
      <c r="A16" s="217">
        <v>3</v>
      </c>
      <c r="B16" s="225">
        <v>11111</v>
      </c>
      <c r="C16" s="219"/>
      <c r="D16" s="224"/>
      <c r="E16" s="224"/>
    </row>
    <row r="17" spans="1:5" ht="40.5">
      <c r="A17" s="217"/>
      <c r="B17" s="221" t="s">
        <v>131</v>
      </c>
      <c r="C17" s="219"/>
      <c r="D17" s="224"/>
      <c r="E17" s="224"/>
    </row>
    <row r="18" spans="1:5" ht="13.5">
      <c r="A18" s="217"/>
      <c r="B18" s="221" t="s">
        <v>6</v>
      </c>
      <c r="C18" s="219">
        <v>1</v>
      </c>
      <c r="D18" s="224">
        <v>0</v>
      </c>
      <c r="E18" s="219">
        <f>+C18*D18</f>
        <v>0</v>
      </c>
    </row>
    <row r="19" spans="1:5" ht="13.5">
      <c r="A19" s="217"/>
      <c r="B19" s="223"/>
      <c r="C19" s="219"/>
      <c r="D19" s="224"/>
      <c r="E19" s="224"/>
    </row>
    <row r="20" spans="1:5" ht="14.25" customHeight="1">
      <c r="A20" s="217">
        <v>4</v>
      </c>
      <c r="B20" s="221" t="s">
        <v>78</v>
      </c>
      <c r="C20" s="219"/>
      <c r="D20" s="224"/>
      <c r="E20" s="224"/>
    </row>
    <row r="21" spans="1:5" ht="67.5">
      <c r="A21" s="217"/>
      <c r="B21" s="221" t="s">
        <v>132</v>
      </c>
      <c r="C21" s="219"/>
      <c r="D21" s="224"/>
      <c r="E21" s="224"/>
    </row>
    <row r="22" spans="1:5" ht="13.5">
      <c r="A22" s="217"/>
      <c r="B22" s="221" t="s">
        <v>6</v>
      </c>
      <c r="C22" s="219">
        <v>1</v>
      </c>
      <c r="D22" s="224">
        <v>0</v>
      </c>
      <c r="E22" s="219">
        <f>+C22*D22</f>
        <v>0</v>
      </c>
    </row>
    <row r="23" spans="1:5" ht="13.5">
      <c r="A23" s="217"/>
      <c r="B23" s="221"/>
      <c r="C23" s="219"/>
      <c r="D23" s="224"/>
      <c r="E23" s="219"/>
    </row>
    <row r="24" spans="1:5" ht="13.5">
      <c r="A24" s="217"/>
      <c r="B24" s="221"/>
      <c r="C24" s="219"/>
      <c r="D24" s="300" t="s">
        <v>1</v>
      </c>
      <c r="E24" s="301">
        <f>SUM(E9:E23)</f>
        <v>0</v>
      </c>
    </row>
    <row r="25" spans="1:5" ht="13.5">
      <c r="A25" s="217"/>
      <c r="B25" s="221"/>
      <c r="C25" s="219"/>
      <c r="D25" s="224"/>
      <c r="E25" s="219"/>
    </row>
    <row r="26" spans="1:5" ht="27">
      <c r="A26" s="217"/>
      <c r="B26" s="218" t="s">
        <v>272</v>
      </c>
      <c r="C26" s="219"/>
      <c r="D26" s="220"/>
      <c r="E26" s="220"/>
    </row>
    <row r="27" spans="1:5" ht="13.5">
      <c r="A27" s="217"/>
      <c r="B27" s="218"/>
      <c r="C27" s="219"/>
      <c r="D27" s="220"/>
      <c r="E27" s="220"/>
    </row>
    <row r="28" spans="1:5" ht="14.25" customHeight="1">
      <c r="A28" s="217">
        <v>1</v>
      </c>
      <c r="B28" s="225">
        <v>21996</v>
      </c>
      <c r="C28" s="219"/>
      <c r="D28" s="219"/>
      <c r="E28" s="219"/>
    </row>
    <row r="29" spans="1:5" ht="94.5">
      <c r="A29" s="217"/>
      <c r="B29" s="221" t="s">
        <v>273</v>
      </c>
      <c r="C29" s="219"/>
      <c r="D29" s="222"/>
      <c r="E29" s="219"/>
    </row>
    <row r="30" spans="1:5" ht="15" customHeight="1">
      <c r="A30" s="217"/>
      <c r="B30" s="221" t="s">
        <v>21</v>
      </c>
      <c r="C30" s="219">
        <v>10</v>
      </c>
      <c r="D30" s="219">
        <v>0</v>
      </c>
      <c r="E30" s="219">
        <f>+C30*D30</f>
        <v>0</v>
      </c>
    </row>
    <row r="31" spans="1:5" ht="15" customHeight="1">
      <c r="A31" s="217"/>
      <c r="B31" s="221"/>
      <c r="C31" s="219"/>
      <c r="D31" s="219"/>
      <c r="E31" s="219"/>
    </row>
    <row r="32" spans="1:5" ht="15" customHeight="1">
      <c r="A32" s="217"/>
      <c r="B32" s="221"/>
      <c r="C32" s="219"/>
      <c r="D32" s="300" t="s">
        <v>1</v>
      </c>
      <c r="E32" s="301">
        <f>SUM(E30:E31)</f>
        <v>0</v>
      </c>
    </row>
    <row r="33" spans="1:5" ht="13.5">
      <c r="A33" s="217"/>
      <c r="B33" s="221"/>
      <c r="C33" s="219"/>
      <c r="D33" s="224"/>
      <c r="E33" s="224"/>
    </row>
    <row r="34" spans="1:5" ht="13.5">
      <c r="A34" s="217"/>
      <c r="B34" s="218" t="s">
        <v>133</v>
      </c>
      <c r="C34" s="219"/>
      <c r="D34" s="224"/>
      <c r="E34" s="224"/>
    </row>
    <row r="35" spans="1:5" ht="13.5" customHeight="1">
      <c r="A35" s="217"/>
      <c r="B35" s="218"/>
      <c r="C35" s="219"/>
      <c r="D35" s="224"/>
      <c r="E35" s="224"/>
    </row>
    <row r="36" spans="1:5" ht="40.5">
      <c r="A36" s="217"/>
      <c r="B36" s="218" t="s">
        <v>134</v>
      </c>
      <c r="C36" s="219"/>
      <c r="D36" s="224"/>
      <c r="E36" s="224"/>
    </row>
    <row r="37" spans="1:5" ht="54">
      <c r="A37" s="217"/>
      <c r="B37" s="221" t="s">
        <v>279</v>
      </c>
      <c r="C37" s="219"/>
      <c r="D37" s="224"/>
      <c r="E37" s="224"/>
    </row>
    <row r="38" spans="1:5" ht="13.5">
      <c r="A38" s="217">
        <v>7</v>
      </c>
      <c r="B38" s="221"/>
      <c r="C38" s="219"/>
      <c r="D38" s="224"/>
      <c r="E38" s="224"/>
    </row>
    <row r="39" spans="1:5" ht="69" customHeight="1">
      <c r="A39" s="217"/>
      <c r="B39" s="221" t="s">
        <v>274</v>
      </c>
      <c r="C39" s="219"/>
      <c r="D39" s="224"/>
      <c r="E39" s="224"/>
    </row>
    <row r="40" spans="1:5" ht="13.5">
      <c r="A40" s="217"/>
      <c r="B40" s="221" t="s">
        <v>6</v>
      </c>
      <c r="C40" s="219">
        <v>1</v>
      </c>
      <c r="D40" s="224">
        <v>0</v>
      </c>
      <c r="E40" s="219">
        <f>+C40*D40</f>
        <v>0</v>
      </c>
    </row>
    <row r="41" spans="1:5" ht="13.5">
      <c r="A41" s="217"/>
      <c r="B41" s="223"/>
      <c r="C41" s="220"/>
      <c r="D41" s="224"/>
      <c r="E41" s="224"/>
    </row>
    <row r="42" spans="1:5" ht="13.5">
      <c r="A42" s="217">
        <v>9</v>
      </c>
      <c r="B42" s="226" t="s">
        <v>135</v>
      </c>
      <c r="C42" s="219"/>
      <c r="D42" s="224"/>
      <c r="E42" s="224"/>
    </row>
    <row r="43" spans="1:5" ht="101.25" customHeight="1">
      <c r="A43" s="227"/>
      <c r="B43" s="226" t="s">
        <v>277</v>
      </c>
      <c r="C43" s="219"/>
      <c r="D43" s="224"/>
      <c r="E43" s="224"/>
    </row>
    <row r="44" spans="1:5" ht="15.75">
      <c r="A44" s="217"/>
      <c r="B44" s="226" t="s">
        <v>136</v>
      </c>
      <c r="C44" s="219">
        <v>399</v>
      </c>
      <c r="D44" s="224">
        <v>0</v>
      </c>
      <c r="E44" s="224">
        <f>+C44*D44</f>
        <v>0</v>
      </c>
    </row>
    <row r="45" spans="1:5" ht="13.5">
      <c r="A45" s="217"/>
      <c r="B45" s="228"/>
      <c r="C45" s="219"/>
      <c r="D45" s="224"/>
      <c r="E45" s="224"/>
    </row>
    <row r="46" spans="1:5" ht="13.5">
      <c r="A46" s="217">
        <v>10</v>
      </c>
      <c r="B46" s="226" t="s">
        <v>137</v>
      </c>
      <c r="C46" s="219"/>
      <c r="D46" s="224"/>
      <c r="E46" s="224"/>
    </row>
    <row r="47" spans="1:5" ht="82.5" customHeight="1">
      <c r="A47" s="227"/>
      <c r="B47" s="226" t="s">
        <v>138</v>
      </c>
      <c r="C47" s="219"/>
      <c r="D47" s="224"/>
      <c r="E47" s="224"/>
    </row>
    <row r="48" spans="1:5" ht="15.75">
      <c r="A48" s="217"/>
      <c r="B48" s="226" t="s">
        <v>139</v>
      </c>
      <c r="C48" s="219">
        <v>280</v>
      </c>
      <c r="D48" s="224">
        <v>0</v>
      </c>
      <c r="E48" s="224">
        <f>+C48*D48</f>
        <v>0</v>
      </c>
    </row>
    <row r="49" spans="1:5" ht="13.5">
      <c r="A49" s="227"/>
      <c r="B49" s="226"/>
      <c r="C49" s="219"/>
      <c r="D49" s="224"/>
      <c r="E49" s="224"/>
    </row>
    <row r="50" spans="1:5" ht="13.5">
      <c r="A50" s="217">
        <v>11</v>
      </c>
      <c r="B50" s="226" t="s">
        <v>140</v>
      </c>
      <c r="C50" s="219"/>
      <c r="D50" s="224"/>
      <c r="E50" s="224"/>
    </row>
    <row r="51" spans="1:5" ht="70.5" customHeight="1">
      <c r="A51" s="227"/>
      <c r="B51" s="229" t="s">
        <v>278</v>
      </c>
      <c r="C51" s="219"/>
      <c r="D51" s="224"/>
      <c r="E51" s="224"/>
    </row>
    <row r="52" spans="1:5" ht="15.75">
      <c r="A52" s="217"/>
      <c r="B52" s="226" t="s">
        <v>136</v>
      </c>
      <c r="C52" s="219">
        <v>138</v>
      </c>
      <c r="D52" s="224">
        <v>0</v>
      </c>
      <c r="E52" s="224">
        <f>+C52*D52</f>
        <v>0</v>
      </c>
    </row>
    <row r="53" spans="1:5" ht="13.5">
      <c r="A53" s="227"/>
      <c r="B53" s="226"/>
      <c r="C53" s="219"/>
      <c r="D53" s="224"/>
      <c r="E53" s="224"/>
    </row>
    <row r="54" spans="1:5" ht="13.5">
      <c r="A54" s="227">
        <v>12</v>
      </c>
      <c r="B54" s="226" t="s">
        <v>78</v>
      </c>
      <c r="C54" s="219"/>
      <c r="D54" s="224"/>
      <c r="E54" s="224"/>
    </row>
    <row r="55" spans="1:5" ht="67.5">
      <c r="A55" s="227"/>
      <c r="B55" s="229" t="s">
        <v>141</v>
      </c>
      <c r="C55" s="219"/>
      <c r="D55" s="224"/>
      <c r="E55" s="224"/>
    </row>
    <row r="56" spans="1:5" ht="13.5">
      <c r="A56" s="227"/>
      <c r="B56" s="226" t="s">
        <v>142</v>
      </c>
      <c r="C56" s="219">
        <v>28</v>
      </c>
      <c r="D56" s="224">
        <v>0</v>
      </c>
      <c r="E56" s="224">
        <f>+C56*D56</f>
        <v>0</v>
      </c>
    </row>
    <row r="57" spans="1:5" ht="13.5">
      <c r="A57" s="227" t="s">
        <v>78</v>
      </c>
      <c r="B57" s="228"/>
      <c r="C57" s="219"/>
      <c r="D57" s="224"/>
      <c r="E57" s="224"/>
    </row>
    <row r="58" spans="1:5" ht="14.25" customHeight="1">
      <c r="A58" s="227"/>
      <c r="B58" s="228"/>
      <c r="C58" s="219"/>
      <c r="D58" s="300" t="s">
        <v>1</v>
      </c>
      <c r="E58" s="301">
        <f>SUM(E36:E57)</f>
        <v>0</v>
      </c>
    </row>
    <row r="59" spans="1:5" ht="14.25" customHeight="1">
      <c r="A59" s="227"/>
      <c r="B59" s="228"/>
      <c r="C59" s="219"/>
      <c r="D59" s="302"/>
      <c r="E59" s="303"/>
    </row>
    <row r="60" spans="1:5" ht="13.5">
      <c r="A60" s="217"/>
      <c r="B60" s="218" t="s">
        <v>143</v>
      </c>
      <c r="C60" s="220"/>
      <c r="D60" s="224"/>
      <c r="E60" s="224"/>
    </row>
    <row r="61" spans="1:5" ht="13.5">
      <c r="A61" s="217"/>
      <c r="B61" s="221"/>
      <c r="C61" s="219"/>
      <c r="D61" s="224"/>
      <c r="E61" s="224"/>
    </row>
    <row r="62" spans="1:5" ht="13.5">
      <c r="A62" s="217">
        <v>13</v>
      </c>
      <c r="B62" s="225">
        <v>6001</v>
      </c>
      <c r="C62" s="219"/>
      <c r="D62" s="224"/>
      <c r="E62" s="224"/>
    </row>
    <row r="63" spans="1:5" ht="84" customHeight="1">
      <c r="A63" s="217"/>
      <c r="B63" s="221" t="s">
        <v>144</v>
      </c>
      <c r="C63" s="219"/>
      <c r="D63" s="224"/>
      <c r="E63" s="224"/>
    </row>
    <row r="64" spans="1:5" ht="15.75">
      <c r="A64" s="217"/>
      <c r="B64" s="221" t="s">
        <v>139</v>
      </c>
      <c r="C64" s="219">
        <v>135.5</v>
      </c>
      <c r="D64" s="224">
        <v>0</v>
      </c>
      <c r="E64" s="224">
        <f>+C64*D64</f>
        <v>0</v>
      </c>
    </row>
    <row r="65" spans="1:5" ht="13.5">
      <c r="A65" s="217"/>
      <c r="B65" s="223"/>
      <c r="C65" s="219"/>
      <c r="D65" s="224"/>
      <c r="E65" s="224"/>
    </row>
    <row r="66" spans="1:5" ht="13.5">
      <c r="A66" s="217">
        <v>14</v>
      </c>
      <c r="B66" s="225">
        <v>6002</v>
      </c>
      <c r="C66" s="219"/>
      <c r="D66" s="224"/>
      <c r="E66" s="224"/>
    </row>
    <row r="67" spans="1:5" ht="99.75" customHeight="1">
      <c r="A67" s="217"/>
      <c r="B67" s="221" t="s">
        <v>145</v>
      </c>
      <c r="C67" s="219"/>
      <c r="D67" s="224"/>
      <c r="E67" s="224"/>
    </row>
    <row r="68" spans="1:5" ht="15.75">
      <c r="A68" s="217"/>
      <c r="B68" s="221" t="s">
        <v>146</v>
      </c>
      <c r="C68" s="219">
        <v>446</v>
      </c>
      <c r="D68" s="224">
        <v>0</v>
      </c>
      <c r="E68" s="224">
        <f>+C68*D68</f>
        <v>0</v>
      </c>
    </row>
    <row r="70" spans="1:5" ht="13.5">
      <c r="A70" s="217">
        <v>15</v>
      </c>
      <c r="B70" s="225">
        <v>6003</v>
      </c>
      <c r="C70" s="219"/>
      <c r="D70" s="224"/>
      <c r="E70" s="224"/>
    </row>
    <row r="71" spans="1:5" ht="108">
      <c r="A71" s="217"/>
      <c r="B71" s="221" t="s">
        <v>147</v>
      </c>
      <c r="C71" s="219"/>
      <c r="D71" s="224"/>
      <c r="E71" s="224"/>
    </row>
    <row r="72" spans="1:5" ht="12.75" customHeight="1">
      <c r="A72" s="217"/>
      <c r="B72" s="221" t="s">
        <v>146</v>
      </c>
      <c r="C72" s="219">
        <v>26</v>
      </c>
      <c r="D72" s="224">
        <v>0</v>
      </c>
      <c r="E72" s="224">
        <f>+C72*D72</f>
        <v>0</v>
      </c>
    </row>
    <row r="74" spans="1:5" ht="15" customHeight="1">
      <c r="A74" s="217"/>
      <c r="B74" s="221"/>
      <c r="C74" s="219"/>
      <c r="D74" s="300" t="s">
        <v>1</v>
      </c>
      <c r="E74" s="301">
        <f>SUM(E63:E73)</f>
        <v>0</v>
      </c>
    </row>
    <row r="75" spans="1:5" ht="15" customHeight="1">
      <c r="A75" s="217"/>
      <c r="B75" s="221"/>
      <c r="C75" s="219"/>
      <c r="D75" s="224"/>
      <c r="E75" s="224"/>
    </row>
    <row r="76" spans="1:5" ht="13.5">
      <c r="A76" s="217"/>
      <c r="B76" s="230" t="s">
        <v>148</v>
      </c>
      <c r="C76" s="220"/>
      <c r="D76" s="224"/>
      <c r="E76" s="224"/>
    </row>
    <row r="77" spans="1:5" ht="15.75" customHeight="1">
      <c r="A77" s="217">
        <v>16</v>
      </c>
      <c r="B77" s="226" t="s">
        <v>78</v>
      </c>
      <c r="C77" s="220"/>
      <c r="D77" s="224"/>
      <c r="E77" s="224"/>
    </row>
    <row r="78" spans="1:5" ht="69" customHeight="1">
      <c r="A78" s="227"/>
      <c r="B78" s="226" t="s">
        <v>149</v>
      </c>
      <c r="C78" s="220"/>
      <c r="D78" s="224"/>
      <c r="E78" s="224"/>
    </row>
    <row r="79" spans="1:5" ht="67.5">
      <c r="A79" s="227" t="s">
        <v>78</v>
      </c>
      <c r="B79" s="231" t="s">
        <v>150</v>
      </c>
      <c r="C79" s="220"/>
      <c r="D79" s="224"/>
      <c r="E79" s="224"/>
    </row>
    <row r="80" spans="1:5" ht="13.5">
      <c r="A80" s="217">
        <v>17</v>
      </c>
      <c r="B80" s="226" t="s">
        <v>151</v>
      </c>
      <c r="C80" s="220"/>
      <c r="D80" s="224"/>
      <c r="E80" s="224"/>
    </row>
    <row r="81" spans="1:5" ht="67.5">
      <c r="A81" s="227"/>
      <c r="B81" s="226" t="s">
        <v>152</v>
      </c>
      <c r="C81" s="220"/>
      <c r="D81" s="224"/>
      <c r="E81" s="224"/>
    </row>
    <row r="82" spans="1:5" ht="14.25" customHeight="1">
      <c r="A82" s="227" t="s">
        <v>78</v>
      </c>
      <c r="B82" s="226" t="s">
        <v>153</v>
      </c>
      <c r="C82" s="220"/>
      <c r="D82" s="224"/>
      <c r="E82" s="224"/>
    </row>
    <row r="83" spans="1:5" ht="15.75">
      <c r="A83" s="227"/>
      <c r="B83" s="226" t="s">
        <v>136</v>
      </c>
      <c r="C83" s="220">
        <v>18.1</v>
      </c>
      <c r="D83" s="224">
        <v>0</v>
      </c>
      <c r="E83" s="224">
        <f>+C83*D83</f>
        <v>0</v>
      </c>
    </row>
    <row r="84" spans="1:5" ht="13.5">
      <c r="A84" s="217"/>
      <c r="B84" s="226"/>
      <c r="C84" s="220"/>
      <c r="D84" s="224"/>
      <c r="E84" s="224"/>
    </row>
    <row r="85" spans="1:5" ht="13.5">
      <c r="A85" s="217">
        <v>18</v>
      </c>
      <c r="B85" s="226" t="s">
        <v>154</v>
      </c>
      <c r="C85" s="220"/>
      <c r="D85" s="224"/>
      <c r="E85" s="224"/>
    </row>
    <row r="86" spans="1:5" ht="54">
      <c r="A86" s="217"/>
      <c r="B86" s="226" t="s">
        <v>155</v>
      </c>
      <c r="C86" s="220"/>
      <c r="D86" s="224"/>
      <c r="E86" s="224"/>
    </row>
    <row r="87" spans="1:5" ht="15.75">
      <c r="A87" s="227"/>
      <c r="B87" s="226" t="s">
        <v>156</v>
      </c>
      <c r="C87" s="220">
        <v>51.8</v>
      </c>
      <c r="D87" s="224">
        <v>0</v>
      </c>
      <c r="E87" s="224">
        <f>+C87*D87</f>
        <v>0</v>
      </c>
    </row>
    <row r="88" spans="1:5" ht="13.5">
      <c r="A88" s="227"/>
      <c r="B88" s="226"/>
      <c r="C88" s="220"/>
      <c r="D88" s="224"/>
      <c r="E88" s="224"/>
    </row>
    <row r="89" spans="1:5" ht="13.5">
      <c r="A89" s="217">
        <v>19</v>
      </c>
      <c r="B89" s="226" t="s">
        <v>157</v>
      </c>
      <c r="C89" s="220"/>
      <c r="D89" s="224"/>
      <c r="E89" s="224"/>
    </row>
    <row r="90" spans="1:5" ht="72" customHeight="1">
      <c r="A90" s="217"/>
      <c r="B90" s="226" t="s">
        <v>158</v>
      </c>
      <c r="C90" s="220"/>
      <c r="D90" s="224"/>
      <c r="E90" s="224"/>
    </row>
    <row r="91" spans="1:5" ht="15.75">
      <c r="A91" s="227"/>
      <c r="B91" s="226" t="s">
        <v>156</v>
      </c>
      <c r="C91" s="220">
        <v>69.1</v>
      </c>
      <c r="D91" s="224">
        <v>0</v>
      </c>
      <c r="E91" s="224">
        <f>+C91*D91</f>
        <v>0</v>
      </c>
    </row>
    <row r="92" spans="1:5" ht="13.5">
      <c r="A92" s="227"/>
      <c r="B92" s="226"/>
      <c r="C92" s="220"/>
      <c r="D92" s="224"/>
      <c r="E92" s="224"/>
    </row>
    <row r="93" spans="1:5" ht="13.5">
      <c r="A93" s="217">
        <v>20</v>
      </c>
      <c r="B93" s="226" t="s">
        <v>159</v>
      </c>
      <c r="C93" s="220"/>
      <c r="D93" s="224"/>
      <c r="E93" s="224"/>
    </row>
    <row r="94" spans="1:5" ht="87" customHeight="1">
      <c r="A94" s="217"/>
      <c r="B94" s="226" t="s">
        <v>160</v>
      </c>
      <c r="C94" s="220"/>
      <c r="D94" s="224"/>
      <c r="E94" s="224"/>
    </row>
    <row r="95" spans="1:5" ht="15.75">
      <c r="A95" s="227"/>
      <c r="B95" s="226" t="s">
        <v>161</v>
      </c>
      <c r="C95" s="220">
        <v>5.7</v>
      </c>
      <c r="D95" s="224">
        <v>0</v>
      </c>
      <c r="E95" s="224">
        <f>+C95*D95</f>
        <v>0</v>
      </c>
    </row>
    <row r="96" spans="1:5" ht="13.5">
      <c r="A96" s="227"/>
      <c r="B96" s="226"/>
      <c r="C96" s="220"/>
      <c r="D96" s="224"/>
      <c r="E96" s="224"/>
    </row>
    <row r="97" spans="1:5" ht="13.5">
      <c r="A97" s="227">
        <v>21</v>
      </c>
      <c r="B97" s="226" t="s">
        <v>162</v>
      </c>
      <c r="C97" s="220"/>
      <c r="D97" s="224"/>
      <c r="E97" s="224"/>
    </row>
    <row r="98" spans="1:5" ht="94.5">
      <c r="A98" s="227"/>
      <c r="B98" s="226" t="s">
        <v>163</v>
      </c>
      <c r="C98" s="220"/>
      <c r="D98" s="224"/>
      <c r="E98" s="224"/>
    </row>
    <row r="99" spans="1:5" ht="13.5" customHeight="1">
      <c r="A99" s="227"/>
      <c r="B99" s="226" t="s">
        <v>164</v>
      </c>
      <c r="C99" s="220">
        <v>24</v>
      </c>
      <c r="D99" s="224">
        <v>0</v>
      </c>
      <c r="E99" s="224">
        <f>+C99*D99</f>
        <v>0</v>
      </c>
    </row>
    <row r="100" spans="1:5" ht="13.5">
      <c r="A100" s="227"/>
      <c r="B100" s="226"/>
      <c r="C100" s="220"/>
      <c r="D100" s="224"/>
      <c r="E100" s="224"/>
    </row>
    <row r="101" spans="1:5" ht="13.5">
      <c r="A101" s="227"/>
      <c r="B101" s="226"/>
      <c r="C101" s="220"/>
      <c r="D101" s="300" t="s">
        <v>1</v>
      </c>
      <c r="E101" s="301">
        <f>SUM(E78:E100)</f>
        <v>0</v>
      </c>
    </row>
    <row r="102" spans="1:5" ht="15.75" customHeight="1">
      <c r="A102" s="227"/>
      <c r="B102" s="226"/>
      <c r="C102" s="220"/>
      <c r="D102" s="224"/>
      <c r="E102" s="224"/>
    </row>
    <row r="103" spans="1:5" ht="18" customHeight="1">
      <c r="A103" s="227"/>
      <c r="B103" s="230" t="s">
        <v>165</v>
      </c>
      <c r="C103" s="220"/>
      <c r="D103" s="224"/>
      <c r="E103" s="224"/>
    </row>
    <row r="104" spans="1:5" ht="13.5" customHeight="1">
      <c r="A104" s="217"/>
      <c r="B104" s="226"/>
      <c r="C104" s="220"/>
      <c r="D104" s="224"/>
      <c r="E104" s="224"/>
    </row>
    <row r="105" spans="1:5" ht="13.5">
      <c r="A105" s="217"/>
      <c r="B105" s="226" t="s">
        <v>166</v>
      </c>
      <c r="C105" s="220"/>
      <c r="D105" s="224"/>
      <c r="E105" s="224"/>
    </row>
    <row r="106" spans="1:5" ht="27">
      <c r="A106" s="217">
        <v>23</v>
      </c>
      <c r="B106" s="226" t="s">
        <v>167</v>
      </c>
      <c r="C106" s="220"/>
      <c r="D106" s="224"/>
      <c r="E106" s="224"/>
    </row>
    <row r="107" spans="1:5" ht="27">
      <c r="A107" s="227"/>
      <c r="B107" s="226" t="s">
        <v>168</v>
      </c>
      <c r="C107" s="220"/>
      <c r="D107" s="224"/>
      <c r="E107" s="224"/>
    </row>
    <row r="108" spans="1:5" ht="71.25" customHeight="1">
      <c r="A108" s="217"/>
      <c r="B108" s="226" t="s">
        <v>169</v>
      </c>
      <c r="C108" s="220"/>
      <c r="D108" s="224"/>
      <c r="E108" s="224"/>
    </row>
    <row r="109" spans="1:5" ht="17.25" customHeight="1">
      <c r="A109" s="227"/>
      <c r="B109" s="226" t="s">
        <v>170</v>
      </c>
      <c r="C109" s="220">
        <v>8324.3</v>
      </c>
      <c r="D109" s="224">
        <v>0</v>
      </c>
      <c r="E109" s="224">
        <f>+C109*D109</f>
        <v>0</v>
      </c>
    </row>
    <row r="110" spans="1:5" ht="13.5">
      <c r="A110" s="217"/>
      <c r="B110" s="226"/>
      <c r="C110" s="220"/>
      <c r="D110" s="224"/>
      <c r="E110" s="224"/>
    </row>
    <row r="111" spans="1:5" ht="15.75" customHeight="1">
      <c r="A111" s="217"/>
      <c r="B111" s="226"/>
      <c r="C111" s="220"/>
      <c r="D111" s="300" t="s">
        <v>1</v>
      </c>
      <c r="E111" s="301">
        <f>SUM(E109:E110)</f>
        <v>0</v>
      </c>
    </row>
    <row r="112" spans="1:5" ht="13.5">
      <c r="A112" s="227"/>
      <c r="B112" s="226"/>
      <c r="C112" s="220"/>
      <c r="D112" s="224"/>
      <c r="E112" s="224"/>
    </row>
    <row r="113" spans="1:5" ht="27">
      <c r="A113" s="217"/>
      <c r="B113" s="218" t="s">
        <v>171</v>
      </c>
      <c r="C113" s="219"/>
      <c r="D113" s="224"/>
      <c r="E113" s="224"/>
    </row>
    <row r="114" spans="1:5" ht="13.5">
      <c r="A114" s="217">
        <v>32</v>
      </c>
      <c r="B114" s="232">
        <v>13001</v>
      </c>
      <c r="C114" s="219"/>
      <c r="D114" s="224"/>
      <c r="E114" s="224"/>
    </row>
    <row r="115" spans="1:5" ht="81">
      <c r="A115" s="217"/>
      <c r="B115" s="233" t="s">
        <v>172</v>
      </c>
      <c r="C115" s="219"/>
      <c r="D115" s="224"/>
      <c r="E115" s="224"/>
    </row>
    <row r="116" spans="1:5" ht="13.5">
      <c r="A116" s="217"/>
      <c r="B116" s="221" t="s">
        <v>173</v>
      </c>
      <c r="C116" s="219">
        <v>108</v>
      </c>
      <c r="D116" s="224">
        <v>0</v>
      </c>
      <c r="E116" s="224">
        <f>+C116*D116</f>
        <v>0</v>
      </c>
    </row>
    <row r="117" spans="1:5" ht="13.5">
      <c r="A117" s="217"/>
      <c r="B117" s="221"/>
      <c r="C117" s="219"/>
      <c r="D117" s="224"/>
      <c r="E117" s="224"/>
    </row>
    <row r="118" spans="1:5" ht="13.5">
      <c r="A118" s="217">
        <v>33</v>
      </c>
      <c r="B118" s="234">
        <v>13002</v>
      </c>
      <c r="C118" s="219"/>
      <c r="D118" s="224"/>
      <c r="E118" s="224"/>
    </row>
    <row r="119" spans="1:5" ht="57" customHeight="1">
      <c r="A119" s="217"/>
      <c r="B119" s="233" t="s">
        <v>174</v>
      </c>
      <c r="C119" s="219"/>
      <c r="D119" s="224"/>
      <c r="E119" s="224"/>
    </row>
    <row r="120" spans="1:5" ht="13.5">
      <c r="A120" s="217"/>
      <c r="B120" s="223" t="s">
        <v>6</v>
      </c>
      <c r="C120" s="219">
        <v>21</v>
      </c>
      <c r="D120" s="224">
        <v>0</v>
      </c>
      <c r="E120" s="224">
        <f>+C120*D120</f>
        <v>0</v>
      </c>
    </row>
    <row r="121" spans="1:5" ht="13.5">
      <c r="A121" s="217"/>
      <c r="B121" s="223"/>
      <c r="C121" s="219"/>
      <c r="D121" s="224"/>
      <c r="E121" s="224"/>
    </row>
    <row r="122" spans="1:5" ht="13.5">
      <c r="A122" s="217"/>
      <c r="B122" s="223"/>
      <c r="C122" s="219"/>
      <c r="D122" s="300" t="s">
        <v>1</v>
      </c>
      <c r="E122" s="301">
        <f>SUM(E115:E121)</f>
        <v>0</v>
      </c>
    </row>
    <row r="123" spans="1:5" ht="12.75" customHeight="1">
      <c r="A123" s="217"/>
      <c r="B123" s="221"/>
      <c r="C123" s="219"/>
      <c r="D123" s="224"/>
      <c r="E123" s="224"/>
    </row>
    <row r="124" spans="1:5" ht="13.5">
      <c r="A124" s="217"/>
      <c r="B124" s="218" t="s">
        <v>175</v>
      </c>
      <c r="C124" s="219"/>
      <c r="D124" s="224"/>
      <c r="E124" s="224"/>
    </row>
    <row r="125" spans="1:5" ht="13.5">
      <c r="A125" s="217"/>
      <c r="B125" s="221"/>
      <c r="C125" s="219"/>
      <c r="D125" s="224"/>
      <c r="E125" s="224"/>
    </row>
    <row r="126" spans="1:5" ht="13.5">
      <c r="A126" s="217">
        <v>38</v>
      </c>
      <c r="B126" s="225">
        <v>78111</v>
      </c>
      <c r="C126" s="219"/>
      <c r="D126" s="224"/>
      <c r="E126" s="224"/>
    </row>
    <row r="127" spans="1:5" ht="28.5" customHeight="1">
      <c r="A127" s="217"/>
      <c r="B127" s="221" t="s">
        <v>176</v>
      </c>
      <c r="C127" s="219"/>
      <c r="D127" s="224"/>
      <c r="E127" s="224"/>
    </row>
    <row r="128" spans="1:5" ht="15" customHeight="1">
      <c r="A128" s="217"/>
      <c r="B128" s="221" t="s">
        <v>177</v>
      </c>
      <c r="C128" s="219">
        <v>8</v>
      </c>
      <c r="D128" s="224">
        <v>0</v>
      </c>
      <c r="E128" s="224">
        <f>+C128*D128</f>
        <v>0</v>
      </c>
    </row>
    <row r="129" spans="1:5" ht="13.5">
      <c r="A129" s="217"/>
      <c r="B129" s="221"/>
      <c r="C129" s="219"/>
      <c r="D129" s="224"/>
      <c r="E129" s="224"/>
    </row>
    <row r="130" spans="1:5" ht="13.5">
      <c r="A130" s="217"/>
      <c r="B130" s="221"/>
      <c r="C130" s="219"/>
      <c r="D130" s="300" t="s">
        <v>1</v>
      </c>
      <c r="E130" s="301">
        <f>SUM(E128:E129)</f>
        <v>0</v>
      </c>
    </row>
    <row r="131" spans="1:5" ht="14.25" customHeight="1">
      <c r="A131" s="217"/>
      <c r="B131" s="221" t="s">
        <v>78</v>
      </c>
      <c r="C131" s="219"/>
      <c r="D131" s="224"/>
      <c r="E131" s="224"/>
    </row>
    <row r="132" spans="1:5" ht="13.5">
      <c r="A132" s="217"/>
      <c r="B132" s="218" t="s">
        <v>178</v>
      </c>
      <c r="C132" s="219"/>
      <c r="D132" s="224"/>
      <c r="E132" s="224"/>
    </row>
    <row r="133" spans="1:5" ht="13.5">
      <c r="A133" s="217"/>
      <c r="B133" s="221"/>
      <c r="C133" s="219"/>
      <c r="D133" s="224"/>
      <c r="E133" s="224"/>
    </row>
    <row r="134" spans="1:5" ht="13.5">
      <c r="A134" s="217">
        <v>39</v>
      </c>
      <c r="B134" s="221" t="s">
        <v>78</v>
      </c>
      <c r="C134" s="219"/>
      <c r="D134" s="224"/>
      <c r="E134" s="224"/>
    </row>
    <row r="135" spans="1:5" ht="54">
      <c r="A135" s="217"/>
      <c r="B135" s="221" t="s">
        <v>276</v>
      </c>
      <c r="C135" s="219"/>
      <c r="D135" s="224"/>
      <c r="E135" s="224"/>
    </row>
    <row r="136" spans="1:5" ht="13.5">
      <c r="A136" s="217"/>
      <c r="B136" s="223" t="s">
        <v>204</v>
      </c>
      <c r="C136" s="219"/>
      <c r="D136" s="224"/>
      <c r="E136" s="224">
        <v>0</v>
      </c>
    </row>
    <row r="137" spans="1:5" ht="13.5">
      <c r="A137" s="217"/>
      <c r="B137" s="223"/>
      <c r="C137" s="219"/>
      <c r="D137" s="224"/>
      <c r="E137" s="224"/>
    </row>
    <row r="138" spans="1:5" ht="13.5">
      <c r="A138" s="217"/>
      <c r="B138" s="223"/>
      <c r="C138" s="219"/>
      <c r="D138" s="300" t="s">
        <v>1</v>
      </c>
      <c r="E138" s="301">
        <f>SUM(E136:E137)</f>
        <v>0</v>
      </c>
    </row>
    <row r="139" spans="1:5" ht="13.5">
      <c r="A139" s="217"/>
      <c r="B139" s="223"/>
      <c r="C139" s="219"/>
      <c r="D139" s="224"/>
      <c r="E139" s="224"/>
    </row>
    <row r="140" spans="1:5" ht="13.5">
      <c r="A140" s="217"/>
      <c r="B140" s="223"/>
      <c r="C140" s="219"/>
      <c r="D140" s="224"/>
      <c r="E140" s="224"/>
    </row>
    <row r="141" spans="1:5" ht="13.5">
      <c r="A141" s="217"/>
      <c r="B141" s="223"/>
      <c r="C141" s="219"/>
      <c r="D141" s="224"/>
      <c r="E141" s="224"/>
    </row>
    <row r="142" spans="1:5" ht="13.5">
      <c r="A142" s="217"/>
      <c r="B142" s="223"/>
      <c r="C142" s="219"/>
      <c r="D142" s="224"/>
      <c r="E142" s="224"/>
    </row>
    <row r="143" spans="1:5" ht="13.5">
      <c r="A143" s="217"/>
      <c r="B143" s="223"/>
      <c r="C143" s="219"/>
      <c r="D143" s="224"/>
      <c r="E143" s="224"/>
    </row>
    <row r="144" spans="1:5" ht="13.5">
      <c r="A144" s="217"/>
      <c r="B144" s="223"/>
      <c r="C144" s="219"/>
      <c r="D144" s="224"/>
      <c r="E144" s="224"/>
    </row>
    <row r="145" spans="1:5" ht="13.5">
      <c r="A145" s="217"/>
      <c r="B145" s="223"/>
      <c r="C145" s="219"/>
      <c r="D145" s="224"/>
      <c r="E145" s="224"/>
    </row>
    <row r="146" spans="1:5" ht="13.5">
      <c r="A146" s="217"/>
      <c r="B146" s="223"/>
      <c r="C146" s="219"/>
      <c r="D146" s="224"/>
      <c r="E146" s="224"/>
    </row>
    <row r="147" spans="1:5" ht="13.5">
      <c r="A147" s="217"/>
      <c r="B147" s="223"/>
      <c r="C147" s="219"/>
      <c r="D147" s="224"/>
      <c r="E147" s="224"/>
    </row>
    <row r="148" spans="1:5" ht="13.5">
      <c r="A148" s="217"/>
      <c r="B148" s="223"/>
      <c r="C148" s="219"/>
      <c r="D148" s="224"/>
      <c r="E148" s="224"/>
    </row>
    <row r="149" spans="1:5" ht="13.5">
      <c r="A149" s="217"/>
      <c r="B149" s="223"/>
      <c r="C149" s="219"/>
      <c r="D149" s="224"/>
      <c r="E149" s="224"/>
    </row>
    <row r="150" spans="1:5" ht="13.5">
      <c r="A150" s="217"/>
      <c r="B150" s="223"/>
      <c r="C150" s="219"/>
      <c r="D150" s="224"/>
      <c r="E150" s="224"/>
    </row>
    <row r="151" spans="1:5" ht="14.25" customHeight="1">
      <c r="A151" s="217"/>
      <c r="B151" s="223"/>
      <c r="C151" s="219"/>
      <c r="D151" s="224"/>
      <c r="E151" s="224"/>
    </row>
    <row r="152" spans="1:5" ht="13.5">
      <c r="A152" s="217"/>
      <c r="B152" s="223"/>
      <c r="C152" s="219"/>
      <c r="D152" s="224"/>
      <c r="E152" s="224"/>
    </row>
    <row r="153" spans="1:5" ht="28.5" customHeight="1">
      <c r="A153" s="217"/>
      <c r="B153" s="223"/>
      <c r="C153" s="219"/>
      <c r="D153" s="224"/>
      <c r="E153" s="224"/>
    </row>
    <row r="154" spans="1:5" ht="14.25" customHeight="1">
      <c r="A154" s="314"/>
      <c r="B154" s="296" t="s">
        <v>275</v>
      </c>
      <c r="C154" s="315"/>
      <c r="D154" s="298"/>
      <c r="E154" s="298"/>
    </row>
    <row r="155" spans="1:5" ht="14.25" customHeight="1">
      <c r="A155" s="316"/>
      <c r="B155" s="296" t="s">
        <v>179</v>
      </c>
      <c r="C155" s="297"/>
      <c r="D155" s="298"/>
      <c r="E155" s="298"/>
    </row>
    <row r="156" spans="1:5" ht="15" customHeight="1">
      <c r="A156" s="235"/>
      <c r="B156" s="223"/>
      <c r="C156" s="236"/>
      <c r="D156" s="224"/>
      <c r="E156" s="224"/>
    </row>
    <row r="157" spans="1:5" ht="30" customHeight="1">
      <c r="A157" s="235" t="s">
        <v>8</v>
      </c>
      <c r="B157" s="221" t="s">
        <v>180</v>
      </c>
      <c r="C157" s="236"/>
      <c r="D157" s="224"/>
      <c r="E157" s="224">
        <f>E24</f>
        <v>0</v>
      </c>
    </row>
    <row r="158" spans="1:5" ht="27.75" customHeight="1">
      <c r="A158" s="235" t="s">
        <v>11</v>
      </c>
      <c r="B158" s="221" t="s">
        <v>181</v>
      </c>
      <c r="C158" s="236"/>
      <c r="D158" s="224"/>
      <c r="E158" s="224">
        <f>E32</f>
        <v>0</v>
      </c>
    </row>
    <row r="159" spans="1:5" ht="21.75" customHeight="1">
      <c r="A159" s="235" t="s">
        <v>17</v>
      </c>
      <c r="B159" s="221" t="s">
        <v>182</v>
      </c>
      <c r="C159" s="236"/>
      <c r="D159" s="224"/>
      <c r="E159" s="224">
        <f>E58</f>
        <v>0</v>
      </c>
    </row>
    <row r="160" spans="1:5" ht="20.25" customHeight="1">
      <c r="A160" s="235" t="s">
        <v>18</v>
      </c>
      <c r="B160" s="221" t="s">
        <v>183</v>
      </c>
      <c r="C160" s="236"/>
      <c r="D160" s="224"/>
      <c r="E160" s="224">
        <f>E74</f>
        <v>0</v>
      </c>
    </row>
    <row r="161" spans="1:5" ht="19.5" customHeight="1">
      <c r="A161" s="235" t="s">
        <v>19</v>
      </c>
      <c r="B161" s="221" t="s">
        <v>184</v>
      </c>
      <c r="C161" s="236"/>
      <c r="D161" s="224"/>
      <c r="E161" s="224">
        <f>E101</f>
        <v>0</v>
      </c>
    </row>
    <row r="162" spans="1:5" ht="21" customHeight="1">
      <c r="A162" s="235" t="s">
        <v>39</v>
      </c>
      <c r="B162" s="221" t="s">
        <v>185</v>
      </c>
      <c r="C162" s="236"/>
      <c r="D162" s="224"/>
      <c r="E162" s="224">
        <f>E111</f>
        <v>0</v>
      </c>
    </row>
    <row r="163" spans="1:5" ht="27">
      <c r="A163" s="235" t="s">
        <v>44</v>
      </c>
      <c r="B163" s="221" t="s">
        <v>186</v>
      </c>
      <c r="C163" s="236"/>
      <c r="D163" s="224"/>
      <c r="E163" s="224">
        <f>E122</f>
        <v>0</v>
      </c>
    </row>
    <row r="164" spans="1:5" ht="13.5">
      <c r="A164" s="235" t="s">
        <v>49</v>
      </c>
      <c r="B164" s="221" t="s">
        <v>187</v>
      </c>
      <c r="C164" s="236"/>
      <c r="D164" s="224"/>
      <c r="E164" s="224">
        <f>E130</f>
        <v>0</v>
      </c>
    </row>
    <row r="165" spans="1:5" ht="13.5">
      <c r="A165" s="235"/>
      <c r="B165" s="221"/>
      <c r="C165" s="236"/>
      <c r="D165" s="224"/>
      <c r="E165" s="224"/>
    </row>
    <row r="166" spans="1:5" ht="13.5">
      <c r="A166" s="235"/>
      <c r="B166" s="221" t="s">
        <v>1</v>
      </c>
      <c r="C166" s="236"/>
      <c r="D166" s="224"/>
      <c r="E166" s="224">
        <f>SUM(E157:E165)</f>
        <v>0</v>
      </c>
    </row>
    <row r="167" spans="1:5" ht="13.5">
      <c r="A167" s="223"/>
      <c r="B167" s="221"/>
      <c r="C167" s="236"/>
      <c r="D167" s="224"/>
      <c r="E167" s="224"/>
    </row>
    <row r="168" spans="1:5" ht="13.5">
      <c r="A168" s="223" t="s">
        <v>84</v>
      </c>
      <c r="B168" s="221" t="s">
        <v>188</v>
      </c>
      <c r="C168" s="236"/>
      <c r="D168" s="224"/>
      <c r="E168" s="224">
        <f>E166*0.1</f>
        <v>0</v>
      </c>
    </row>
    <row r="169" spans="1:5" ht="13.5">
      <c r="A169" s="223"/>
      <c r="B169" s="221"/>
      <c r="C169" s="236"/>
      <c r="D169" s="224"/>
      <c r="E169" s="224"/>
    </row>
    <row r="170" spans="1:5" ht="21" customHeight="1">
      <c r="A170" s="295"/>
      <c r="B170" s="296" t="s">
        <v>189</v>
      </c>
      <c r="C170" s="297"/>
      <c r="D170" s="298"/>
      <c r="E170" s="299">
        <f>SUM(E166:E169)</f>
        <v>0</v>
      </c>
    </row>
  </sheetData>
  <sheetProtection/>
  <mergeCells count="1">
    <mergeCell ref="C2:E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I124"/>
  <sheetViews>
    <sheetView zoomScalePageLayoutView="0" workbookViewId="0" topLeftCell="A1">
      <selection activeCell="M14" sqref="M14"/>
    </sheetView>
  </sheetViews>
  <sheetFormatPr defaultColWidth="9.00390625" defaultRowHeight="12.75"/>
  <cols>
    <col min="2" max="2" width="26.625" style="0" customWidth="1"/>
    <col min="3" max="3" width="7.625" style="0" customWidth="1"/>
    <col min="4" max="4" width="9.00390625" style="0" customWidth="1"/>
    <col min="5" max="5" width="16.75390625" style="0" customWidth="1"/>
    <col min="6" max="6" width="14.125" style="0" customWidth="1"/>
    <col min="9" max="9" width="14.00390625" style="0" customWidth="1"/>
  </cols>
  <sheetData>
    <row r="2" spans="1:6" ht="14.25">
      <c r="A2" s="317"/>
      <c r="B2" s="317"/>
      <c r="C2" s="317"/>
      <c r="D2" s="424" t="s">
        <v>190</v>
      </c>
      <c r="E2" s="425"/>
      <c r="F2" s="425"/>
    </row>
    <row r="3" spans="1:6" ht="15" thickBot="1">
      <c r="A3" s="16"/>
      <c r="B3" s="18"/>
      <c r="C3" s="18"/>
      <c r="D3" s="19"/>
      <c r="E3" s="20"/>
      <c r="F3" s="21"/>
    </row>
    <row r="4" spans="1:6" ht="15">
      <c r="A4" s="359" t="s">
        <v>27</v>
      </c>
      <c r="B4" s="360"/>
      <c r="C4" s="360"/>
      <c r="D4" s="361"/>
      <c r="E4" s="362"/>
      <c r="F4" s="363"/>
    </row>
    <row r="5" spans="1:6" ht="15.75" thickBot="1">
      <c r="A5" s="364" t="s">
        <v>205</v>
      </c>
      <c r="B5" s="365"/>
      <c r="C5" s="365"/>
      <c r="D5" s="366"/>
      <c r="E5" s="367"/>
      <c r="F5" s="368"/>
    </row>
    <row r="6" spans="1:6" ht="14.25">
      <c r="A6" s="31"/>
      <c r="B6" s="23"/>
      <c r="C6" s="23"/>
      <c r="D6" s="24"/>
      <c r="E6" s="25"/>
      <c r="F6" s="26"/>
    </row>
    <row r="7" spans="1:7" ht="15">
      <c r="A7" s="318"/>
      <c r="B7" s="318"/>
      <c r="C7" s="318"/>
      <c r="D7" s="318"/>
      <c r="E7" s="318"/>
      <c r="F7" s="318"/>
      <c r="G7" s="318"/>
    </row>
    <row r="8" spans="1:7" ht="19.5">
      <c r="A8" s="354" t="s">
        <v>280</v>
      </c>
      <c r="B8" s="355" t="s">
        <v>281</v>
      </c>
      <c r="C8" s="319"/>
      <c r="D8" s="319"/>
      <c r="E8" s="319"/>
      <c r="F8" s="353">
        <f>F70</f>
        <v>0</v>
      </c>
      <c r="G8" s="319"/>
    </row>
    <row r="9" spans="1:7" ht="20.25" thickBot="1">
      <c r="A9" s="354" t="s">
        <v>282</v>
      </c>
      <c r="B9" s="355" t="s">
        <v>283</v>
      </c>
      <c r="C9" s="319"/>
      <c r="D9" s="319"/>
      <c r="E9" s="319"/>
      <c r="F9" s="353">
        <f>F120</f>
        <v>0</v>
      </c>
      <c r="G9" s="319"/>
    </row>
    <row r="10" spans="1:7" ht="20.25" thickBot="1">
      <c r="A10" s="369"/>
      <c r="B10" s="370" t="s">
        <v>284</v>
      </c>
      <c r="C10" s="371"/>
      <c r="D10" s="371"/>
      <c r="E10" s="371"/>
      <c r="F10" s="372">
        <f>SUM(F8:F9)</f>
        <v>0</v>
      </c>
      <c r="G10" s="319"/>
    </row>
    <row r="11" spans="1:7" ht="15">
      <c r="A11" s="320"/>
      <c r="B11" s="239"/>
      <c r="C11" s="321"/>
      <c r="D11" s="321"/>
      <c r="E11" s="322"/>
      <c r="F11" s="323"/>
      <c r="G11" s="323"/>
    </row>
    <row r="12" spans="1:7" ht="15">
      <c r="A12" s="320"/>
      <c r="B12" s="239"/>
      <c r="C12" s="321"/>
      <c r="D12" s="321"/>
      <c r="E12" s="322"/>
      <c r="F12" s="323"/>
      <c r="G12" s="323"/>
    </row>
    <row r="13" spans="1:7" ht="15">
      <c r="A13" s="320"/>
      <c r="B13" s="239"/>
      <c r="C13" s="321"/>
      <c r="D13" s="321"/>
      <c r="E13" s="322"/>
      <c r="F13" s="323"/>
      <c r="G13" s="323"/>
    </row>
    <row r="14" spans="1:7" ht="15">
      <c r="A14" s="320"/>
      <c r="B14" s="239"/>
      <c r="C14" s="321"/>
      <c r="D14" s="321"/>
      <c r="E14" s="322"/>
      <c r="F14" s="323"/>
      <c r="G14" s="323"/>
    </row>
    <row r="15" spans="1:7" ht="15">
      <c r="A15" s="324"/>
      <c r="B15" s="324"/>
      <c r="C15" s="324"/>
      <c r="D15" s="324"/>
      <c r="E15" s="324"/>
      <c r="F15" s="324"/>
      <c r="G15" s="324"/>
    </row>
    <row r="16" spans="1:7" ht="15.75" thickBot="1">
      <c r="A16" s="324"/>
      <c r="B16" s="324"/>
      <c r="C16" s="324"/>
      <c r="D16" s="324"/>
      <c r="E16" s="324"/>
      <c r="F16" s="324"/>
      <c r="G16" s="324"/>
    </row>
    <row r="17" spans="1:7" ht="21" thickBot="1" thickTop="1">
      <c r="A17" s="325" t="s">
        <v>285</v>
      </c>
      <c r="B17" s="326" t="s">
        <v>281</v>
      </c>
      <c r="C17" s="327"/>
      <c r="D17" s="327"/>
      <c r="E17" s="328"/>
      <c r="F17" s="328"/>
      <c r="G17" s="352"/>
    </row>
    <row r="18" spans="1:7" ht="15.75" thickTop="1">
      <c r="A18" s="324"/>
      <c r="B18" s="324"/>
      <c r="C18" s="324"/>
      <c r="D18" s="324"/>
      <c r="E18" s="324"/>
      <c r="F18" s="324"/>
      <c r="G18" s="324"/>
    </row>
    <row r="19" spans="1:7" ht="217.5" customHeight="1">
      <c r="A19" s="329" t="s">
        <v>8</v>
      </c>
      <c r="B19" s="330" t="s">
        <v>286</v>
      </c>
      <c r="C19" s="322"/>
      <c r="D19" s="322"/>
      <c r="E19" s="323"/>
      <c r="F19" s="323"/>
      <c r="G19" s="323"/>
    </row>
    <row r="20" spans="1:7" ht="14.25">
      <c r="A20" s="331"/>
      <c r="B20" s="332" t="s">
        <v>287</v>
      </c>
      <c r="C20" s="333">
        <v>76</v>
      </c>
      <c r="D20" s="334" t="s">
        <v>288</v>
      </c>
      <c r="E20" s="353">
        <v>0</v>
      </c>
      <c r="F20" s="353">
        <f>C20*E20</f>
        <v>0</v>
      </c>
      <c r="G20" s="335"/>
    </row>
    <row r="21" spans="1:7" ht="14.25">
      <c r="A21" s="331"/>
      <c r="B21" s="332" t="s">
        <v>289</v>
      </c>
      <c r="C21" s="333">
        <v>5</v>
      </c>
      <c r="D21" s="334" t="s">
        <v>288</v>
      </c>
      <c r="E21" s="353">
        <v>0</v>
      </c>
      <c r="F21" s="353">
        <f>C21*E21</f>
        <v>0</v>
      </c>
      <c r="G21" s="335"/>
    </row>
    <row r="22" spans="1:7" ht="14.25">
      <c r="A22" s="331"/>
      <c r="B22" s="332"/>
      <c r="C22" s="333"/>
      <c r="D22" s="334"/>
      <c r="E22" s="335"/>
      <c r="F22" s="335"/>
      <c r="G22" s="335"/>
    </row>
    <row r="23" spans="1:7" ht="171">
      <c r="A23" s="329" t="s">
        <v>11</v>
      </c>
      <c r="B23" s="336" t="s">
        <v>290</v>
      </c>
      <c r="C23" s="334"/>
      <c r="D23" s="334"/>
      <c r="E23" s="335"/>
      <c r="F23" s="335"/>
      <c r="G23" s="335"/>
    </row>
    <row r="24" spans="1:7" ht="14.25">
      <c r="A24" s="331"/>
      <c r="B24" s="332" t="s">
        <v>191</v>
      </c>
      <c r="C24" s="334">
        <v>1</v>
      </c>
      <c r="D24" s="334" t="s">
        <v>9</v>
      </c>
      <c r="E24" s="353">
        <v>0</v>
      </c>
      <c r="F24" s="353">
        <f>C24*E24</f>
        <v>0</v>
      </c>
      <c r="G24" s="335"/>
    </row>
    <row r="25" spans="1:7" ht="14.25">
      <c r="A25" s="331"/>
      <c r="B25" s="337"/>
      <c r="C25" s="334"/>
      <c r="D25" s="334"/>
      <c r="E25" s="335"/>
      <c r="F25" s="335"/>
      <c r="G25" s="335"/>
    </row>
    <row r="26" spans="1:7" ht="85.5">
      <c r="A26" s="329" t="s">
        <v>13</v>
      </c>
      <c r="B26" s="338" t="s">
        <v>192</v>
      </c>
      <c r="C26" s="334"/>
      <c r="D26" s="334"/>
      <c r="E26" s="335"/>
      <c r="F26" s="335"/>
      <c r="G26" s="335"/>
    </row>
    <row r="27" spans="1:7" ht="14.25">
      <c r="A27" s="331"/>
      <c r="B27" s="332" t="s">
        <v>193</v>
      </c>
      <c r="C27" s="334">
        <v>1</v>
      </c>
      <c r="D27" s="334" t="s">
        <v>9</v>
      </c>
      <c r="E27" s="353">
        <v>0</v>
      </c>
      <c r="F27" s="353">
        <f>C27*E27</f>
        <v>0</v>
      </c>
      <c r="G27" s="335"/>
    </row>
    <row r="28" spans="1:7" ht="14.25">
      <c r="A28" s="331"/>
      <c r="B28" s="331"/>
      <c r="C28" s="334"/>
      <c r="D28" s="334"/>
      <c r="E28" s="335"/>
      <c r="F28" s="335"/>
      <c r="G28" s="335"/>
    </row>
    <row r="29" spans="1:7" ht="199.5">
      <c r="A29" s="329" t="s">
        <v>14</v>
      </c>
      <c r="B29" s="336" t="s">
        <v>291</v>
      </c>
      <c r="C29" s="334"/>
      <c r="D29" s="334"/>
      <c r="E29" s="335"/>
      <c r="F29" s="335"/>
      <c r="G29" s="335"/>
    </row>
    <row r="30" spans="1:7" ht="14.25">
      <c r="A30" s="331"/>
      <c r="B30" s="332" t="s">
        <v>194</v>
      </c>
      <c r="C30" s="334">
        <v>1</v>
      </c>
      <c r="D30" s="334" t="s">
        <v>9</v>
      </c>
      <c r="E30" s="353">
        <v>0</v>
      </c>
      <c r="F30" s="353">
        <f>C30*E30</f>
        <v>0</v>
      </c>
      <c r="G30" s="335"/>
    </row>
    <row r="31" spans="1:7" ht="14.25">
      <c r="A31" s="331"/>
      <c r="B31" s="337"/>
      <c r="C31" s="334"/>
      <c r="D31" s="334"/>
      <c r="E31" s="335"/>
      <c r="F31" s="335"/>
      <c r="G31" s="335"/>
    </row>
    <row r="32" spans="1:7" ht="185.25">
      <c r="A32" s="329" t="s">
        <v>17</v>
      </c>
      <c r="B32" s="332" t="s">
        <v>292</v>
      </c>
      <c r="C32" s="334"/>
      <c r="D32" s="334"/>
      <c r="E32" s="335"/>
      <c r="F32" s="335"/>
      <c r="G32" s="335"/>
    </row>
    <row r="33" spans="1:7" ht="14.25">
      <c r="A33" s="331"/>
      <c r="B33" s="332" t="s">
        <v>195</v>
      </c>
      <c r="C33" s="334">
        <v>1</v>
      </c>
      <c r="D33" s="334" t="s">
        <v>9</v>
      </c>
      <c r="E33" s="353">
        <v>0</v>
      </c>
      <c r="F33" s="353">
        <f>C33*E33</f>
        <v>0</v>
      </c>
      <c r="G33" s="335"/>
    </row>
    <row r="34" spans="1:7" ht="14.25">
      <c r="A34" s="331"/>
      <c r="B34" s="331"/>
      <c r="C34" s="334"/>
      <c r="D34" s="334"/>
      <c r="E34" s="335"/>
      <c r="F34" s="335"/>
      <c r="G34" s="335"/>
    </row>
    <row r="35" spans="1:7" ht="256.5">
      <c r="A35" s="329" t="s">
        <v>18</v>
      </c>
      <c r="B35" s="336" t="s">
        <v>293</v>
      </c>
      <c r="C35" s="334"/>
      <c r="D35" s="334"/>
      <c r="E35" s="335"/>
      <c r="F35" s="335"/>
      <c r="G35" s="335"/>
    </row>
    <row r="36" spans="1:7" ht="14.25">
      <c r="A36" s="331"/>
      <c r="B36" s="337" t="s">
        <v>196</v>
      </c>
      <c r="C36" s="334">
        <v>1</v>
      </c>
      <c r="D36" s="334" t="s">
        <v>9</v>
      </c>
      <c r="E36" s="353">
        <v>0</v>
      </c>
      <c r="F36" s="353">
        <f>C36*E36</f>
        <v>0</v>
      </c>
      <c r="G36" s="335"/>
    </row>
    <row r="37" spans="1:7" ht="14.25">
      <c r="A37" s="331"/>
      <c r="B37" s="337"/>
      <c r="C37" s="334"/>
      <c r="D37" s="334"/>
      <c r="E37" s="335"/>
      <c r="F37" s="335"/>
      <c r="G37" s="335"/>
    </row>
    <row r="38" spans="1:7" ht="171">
      <c r="A38" s="329" t="s">
        <v>19</v>
      </c>
      <c r="B38" s="336" t="s">
        <v>294</v>
      </c>
      <c r="C38" s="334"/>
      <c r="D38" s="334"/>
      <c r="E38" s="335"/>
      <c r="F38" s="335"/>
      <c r="G38" s="335"/>
    </row>
    <row r="39" spans="1:7" ht="14.25">
      <c r="A39" s="331"/>
      <c r="B39" s="332" t="s">
        <v>195</v>
      </c>
      <c r="C39" s="334">
        <v>7</v>
      </c>
      <c r="D39" s="334" t="s">
        <v>9</v>
      </c>
      <c r="E39" s="353">
        <v>0</v>
      </c>
      <c r="F39" s="353">
        <f>C39*E39</f>
        <v>0</v>
      </c>
      <c r="G39" s="335"/>
    </row>
    <row r="40" spans="1:7" ht="14.25">
      <c r="A40" s="331"/>
      <c r="B40" s="332" t="s">
        <v>191</v>
      </c>
      <c r="C40" s="334">
        <v>1</v>
      </c>
      <c r="D40" s="334" t="s">
        <v>9</v>
      </c>
      <c r="E40" s="353">
        <v>0</v>
      </c>
      <c r="F40" s="353">
        <f>C40*E40</f>
        <v>0</v>
      </c>
      <c r="G40" s="335"/>
    </row>
    <row r="41" spans="1:7" ht="14.25">
      <c r="A41" s="331"/>
      <c r="B41" s="332"/>
      <c r="C41" s="334"/>
      <c r="D41" s="334"/>
      <c r="E41" s="335"/>
      <c r="F41" s="335"/>
      <c r="G41" s="335"/>
    </row>
    <row r="42" spans="1:7" ht="71.25">
      <c r="A42" s="329" t="s">
        <v>38</v>
      </c>
      <c r="B42" s="330" t="s">
        <v>197</v>
      </c>
      <c r="C42" s="334">
        <v>1</v>
      </c>
      <c r="D42" s="334" t="s">
        <v>9</v>
      </c>
      <c r="E42" s="353">
        <v>0</v>
      </c>
      <c r="F42" s="353">
        <f>C42*E42</f>
        <v>0</v>
      </c>
      <c r="G42" s="335"/>
    </row>
    <row r="43" spans="1:7" ht="15">
      <c r="A43" s="320"/>
      <c r="B43" s="331" t="s">
        <v>295</v>
      </c>
      <c r="C43" s="321"/>
      <c r="D43" s="321"/>
      <c r="E43" s="323"/>
      <c r="F43" s="323"/>
      <c r="G43" s="323"/>
    </row>
    <row r="44" spans="1:7" ht="14.25">
      <c r="A44" s="331"/>
      <c r="B44" s="331"/>
      <c r="C44" s="334"/>
      <c r="D44" s="334"/>
      <c r="E44" s="335"/>
      <c r="F44" s="335"/>
      <c r="G44" s="335"/>
    </row>
    <row r="45" spans="1:7" ht="99.75">
      <c r="A45" s="329" t="s">
        <v>39</v>
      </c>
      <c r="B45" s="330" t="s">
        <v>198</v>
      </c>
      <c r="C45" s="334">
        <v>3</v>
      </c>
      <c r="D45" s="334" t="s">
        <v>9</v>
      </c>
      <c r="E45" s="353">
        <v>0</v>
      </c>
      <c r="F45" s="353">
        <f>C45*E45</f>
        <v>0</v>
      </c>
      <c r="G45" s="335"/>
    </row>
    <row r="46" spans="1:7" ht="14.25">
      <c r="A46" s="331"/>
      <c r="B46" s="331"/>
      <c r="C46" s="334"/>
      <c r="D46" s="334"/>
      <c r="E46" s="335"/>
      <c r="F46" s="335"/>
      <c r="G46" s="335"/>
    </row>
    <row r="47" spans="1:7" ht="85.5">
      <c r="A47" s="329" t="s">
        <v>41</v>
      </c>
      <c r="B47" s="330" t="s">
        <v>296</v>
      </c>
      <c r="C47" s="334">
        <v>1</v>
      </c>
      <c r="D47" s="334" t="s">
        <v>9</v>
      </c>
      <c r="E47" s="353">
        <v>0</v>
      </c>
      <c r="F47" s="353">
        <f>C47*E47</f>
        <v>0</v>
      </c>
      <c r="G47" s="335"/>
    </row>
    <row r="48" spans="1:7" ht="14.25">
      <c r="A48" s="331"/>
      <c r="B48" s="339"/>
      <c r="C48" s="334"/>
      <c r="D48" s="334"/>
      <c r="E48" s="335"/>
      <c r="F48" s="335"/>
      <c r="G48" s="335"/>
    </row>
    <row r="49" spans="1:7" ht="271.5" customHeight="1">
      <c r="A49" s="329" t="s">
        <v>42</v>
      </c>
      <c r="B49" s="330" t="s">
        <v>297</v>
      </c>
      <c r="C49" s="334"/>
      <c r="D49" s="334"/>
      <c r="E49" s="335"/>
      <c r="F49" s="335"/>
      <c r="G49" s="335"/>
    </row>
    <row r="50" spans="1:7" ht="28.5">
      <c r="A50" s="331"/>
      <c r="B50" s="331" t="s">
        <v>199</v>
      </c>
      <c r="C50" s="334">
        <v>16</v>
      </c>
      <c r="D50" s="334" t="s">
        <v>288</v>
      </c>
      <c r="E50" s="353">
        <v>0</v>
      </c>
      <c r="F50" s="353">
        <f>C50*E50</f>
        <v>0</v>
      </c>
      <c r="G50" s="335"/>
    </row>
    <row r="51" spans="1:7" ht="14.25">
      <c r="A51" s="331"/>
      <c r="B51" s="331"/>
      <c r="C51" s="334"/>
      <c r="D51" s="334"/>
      <c r="E51" s="335"/>
      <c r="F51" s="335"/>
      <c r="G51" s="335"/>
    </row>
    <row r="52" spans="1:9" ht="128.25">
      <c r="A52" s="329" t="s">
        <v>43</v>
      </c>
      <c r="B52" s="330" t="s">
        <v>298</v>
      </c>
      <c r="C52" s="322"/>
      <c r="D52" s="322"/>
      <c r="E52" s="323"/>
      <c r="F52" s="323"/>
      <c r="G52" s="323"/>
      <c r="I52" s="237"/>
    </row>
    <row r="53" spans="1:7" ht="28.5">
      <c r="A53" s="329"/>
      <c r="B53" s="331" t="s">
        <v>200</v>
      </c>
      <c r="C53" s="334">
        <v>12</v>
      </c>
      <c r="D53" s="334" t="s">
        <v>299</v>
      </c>
      <c r="E53" s="353">
        <v>0</v>
      </c>
      <c r="F53" s="353">
        <f>C53*E53</f>
        <v>0</v>
      </c>
      <c r="G53" s="335"/>
    </row>
    <row r="54" spans="1:7" ht="15">
      <c r="A54" s="329"/>
      <c r="B54" s="331"/>
      <c r="C54" s="334"/>
      <c r="D54" s="334"/>
      <c r="E54" s="323"/>
      <c r="F54" s="323"/>
      <c r="G54" s="323"/>
    </row>
    <row r="55" spans="1:7" ht="199.5">
      <c r="A55" s="329" t="s">
        <v>44</v>
      </c>
      <c r="B55" s="340" t="s">
        <v>300</v>
      </c>
      <c r="C55" s="322"/>
      <c r="D55" s="322"/>
      <c r="E55" s="323"/>
      <c r="F55" s="323"/>
      <c r="G55" s="323"/>
    </row>
    <row r="56" spans="1:7" ht="15">
      <c r="A56" s="329"/>
      <c r="B56" s="142" t="s">
        <v>201</v>
      </c>
      <c r="C56" s="334">
        <v>8</v>
      </c>
      <c r="D56" s="334" t="s">
        <v>299</v>
      </c>
      <c r="E56" s="353">
        <v>0</v>
      </c>
      <c r="F56" s="353">
        <f>C56*E56</f>
        <v>0</v>
      </c>
      <c r="G56" s="335"/>
    </row>
    <row r="57" spans="1:7" ht="15">
      <c r="A57" s="329"/>
      <c r="B57" s="142"/>
      <c r="C57" s="334"/>
      <c r="D57" s="334"/>
      <c r="E57" s="323"/>
      <c r="F57" s="323"/>
      <c r="G57" s="323"/>
    </row>
    <row r="58" spans="1:7" ht="409.5">
      <c r="A58" s="329" t="s">
        <v>46</v>
      </c>
      <c r="B58" s="330" t="s">
        <v>301</v>
      </c>
      <c r="C58" s="334">
        <v>1</v>
      </c>
      <c r="D58" s="334" t="s">
        <v>299</v>
      </c>
      <c r="E58" s="353">
        <v>0</v>
      </c>
      <c r="F58" s="353">
        <f>C58*E58</f>
        <v>0</v>
      </c>
      <c r="G58" s="335"/>
    </row>
    <row r="59" spans="1:7" ht="14.25">
      <c r="A59" s="331"/>
      <c r="B59" s="322"/>
      <c r="C59" s="334"/>
      <c r="D59" s="334"/>
      <c r="E59" s="335"/>
      <c r="F59" s="335"/>
      <c r="G59" s="335"/>
    </row>
    <row r="60" spans="1:7" ht="15">
      <c r="A60" s="329" t="s">
        <v>47</v>
      </c>
      <c r="B60" s="331" t="s">
        <v>202</v>
      </c>
      <c r="C60" s="334">
        <v>76</v>
      </c>
      <c r="D60" s="334" t="s">
        <v>288</v>
      </c>
      <c r="E60" s="353">
        <v>0</v>
      </c>
      <c r="F60" s="353">
        <f>C60*E60</f>
        <v>0</v>
      </c>
      <c r="G60" s="335"/>
    </row>
    <row r="61" spans="1:7" ht="14.25">
      <c r="A61" s="331"/>
      <c r="B61" s="322"/>
      <c r="C61" s="334"/>
      <c r="D61" s="334"/>
      <c r="E61" s="335"/>
      <c r="F61" s="335"/>
      <c r="G61" s="335"/>
    </row>
    <row r="62" spans="1:7" ht="42.75">
      <c r="A62" s="329" t="s">
        <v>49</v>
      </c>
      <c r="B62" s="331" t="s">
        <v>302</v>
      </c>
      <c r="C62" s="334">
        <v>4</v>
      </c>
      <c r="D62" s="334" t="s">
        <v>21</v>
      </c>
      <c r="E62" s="353">
        <v>0</v>
      </c>
      <c r="F62" s="353">
        <f>C62*E62</f>
        <v>0</v>
      </c>
      <c r="G62" s="335"/>
    </row>
    <row r="63" spans="1:7" ht="14.25">
      <c r="A63" s="331"/>
      <c r="B63" s="331"/>
      <c r="C63" s="334"/>
      <c r="D63" s="334"/>
      <c r="E63" s="335"/>
      <c r="F63" s="335"/>
      <c r="G63" s="335"/>
    </row>
    <row r="64" spans="1:7" ht="71.25">
      <c r="A64" s="329" t="s">
        <v>50</v>
      </c>
      <c r="B64" s="331" t="s">
        <v>303</v>
      </c>
      <c r="C64" s="334">
        <v>8</v>
      </c>
      <c r="D64" s="334" t="s">
        <v>21</v>
      </c>
      <c r="E64" s="353">
        <v>0</v>
      </c>
      <c r="F64" s="353">
        <f>C64*E64</f>
        <v>0</v>
      </c>
      <c r="G64" s="335"/>
    </row>
    <row r="65" spans="1:7" ht="14.25">
      <c r="A65" s="331"/>
      <c r="B65" s="322"/>
      <c r="C65" s="334"/>
      <c r="D65" s="334"/>
      <c r="E65" s="335"/>
      <c r="F65" s="335"/>
      <c r="G65" s="335"/>
    </row>
    <row r="66" spans="1:7" ht="42.75">
      <c r="A66" s="329" t="s">
        <v>83</v>
      </c>
      <c r="B66" s="331" t="s">
        <v>203</v>
      </c>
      <c r="C66" s="334">
        <v>1</v>
      </c>
      <c r="D66" s="334" t="s">
        <v>299</v>
      </c>
      <c r="E66" s="353">
        <v>0</v>
      </c>
      <c r="F66" s="353">
        <f>C66*E66</f>
        <v>0</v>
      </c>
      <c r="G66" s="335"/>
    </row>
    <row r="67" spans="1:7" ht="14.25">
      <c r="A67" s="331"/>
      <c r="B67" s="322"/>
      <c r="C67" s="334"/>
      <c r="D67" s="334"/>
      <c r="E67" s="335"/>
      <c r="F67" s="335"/>
      <c r="G67" s="335"/>
    </row>
    <row r="68" spans="1:7" ht="117" customHeight="1">
      <c r="A68" s="329" t="s">
        <v>84</v>
      </c>
      <c r="B68" s="331" t="s">
        <v>331</v>
      </c>
      <c r="C68" s="334">
        <v>5</v>
      </c>
      <c r="D68" s="334" t="s">
        <v>304</v>
      </c>
      <c r="E68" s="353"/>
      <c r="F68" s="353">
        <v>0</v>
      </c>
      <c r="G68" s="335"/>
    </row>
    <row r="69" spans="1:7" ht="15" thickBot="1">
      <c r="A69" s="331"/>
      <c r="B69" s="331"/>
      <c r="C69" s="331"/>
      <c r="D69" s="331"/>
      <c r="E69" s="331"/>
      <c r="F69" s="331"/>
      <c r="G69" s="337"/>
    </row>
    <row r="70" spans="1:7" ht="20.25" customHeight="1" thickBot="1">
      <c r="A70" s="356"/>
      <c r="B70" s="342" t="s">
        <v>305</v>
      </c>
      <c r="C70" s="341"/>
      <c r="D70" s="341"/>
      <c r="E70" s="343"/>
      <c r="F70" s="357">
        <f>SUM(F19:F69)</f>
        <v>0</v>
      </c>
      <c r="G70" s="351"/>
    </row>
    <row r="71" spans="1:7" ht="15.75" thickBot="1">
      <c r="A71" s="344"/>
      <c r="B71" s="74"/>
      <c r="C71" s="345"/>
      <c r="D71" s="345"/>
      <c r="E71" s="346"/>
      <c r="F71" s="347"/>
      <c r="G71" s="347"/>
    </row>
    <row r="72" spans="1:7" ht="21" thickBot="1" thickTop="1">
      <c r="A72" s="325" t="s">
        <v>306</v>
      </c>
      <c r="B72" s="326" t="s">
        <v>283</v>
      </c>
      <c r="C72" s="327"/>
      <c r="D72" s="327"/>
      <c r="E72" s="328"/>
      <c r="F72" s="328"/>
      <c r="G72" s="352"/>
    </row>
    <row r="73" spans="1:7" ht="15.75" thickTop="1">
      <c r="A73" s="348"/>
      <c r="B73" s="322"/>
      <c r="C73" s="349"/>
      <c r="D73" s="349"/>
      <c r="E73" s="335"/>
      <c r="F73" s="335"/>
      <c r="G73" s="335"/>
    </row>
    <row r="74" spans="1:7" ht="86.25">
      <c r="A74" s="348"/>
      <c r="B74" s="93" t="s">
        <v>213</v>
      </c>
      <c r="C74" s="349"/>
      <c r="D74" s="349"/>
      <c r="E74" s="335"/>
      <c r="F74" s="335"/>
      <c r="G74" s="335"/>
    </row>
    <row r="75" spans="1:7" ht="15">
      <c r="A75" s="348"/>
      <c r="B75" s="322"/>
      <c r="C75" s="349"/>
      <c r="D75" s="349"/>
      <c r="E75" s="335"/>
      <c r="F75" s="335"/>
      <c r="G75" s="335"/>
    </row>
    <row r="76" spans="1:7" ht="57">
      <c r="A76" s="350" t="s">
        <v>8</v>
      </c>
      <c r="B76" s="331" t="s">
        <v>307</v>
      </c>
      <c r="C76" s="334">
        <v>81</v>
      </c>
      <c r="D76" s="334" t="s">
        <v>288</v>
      </c>
      <c r="E76" s="353">
        <v>0</v>
      </c>
      <c r="F76" s="353">
        <f>C76*E76</f>
        <v>0</v>
      </c>
      <c r="G76" s="335"/>
    </row>
    <row r="77" spans="1:7" ht="15">
      <c r="A77" s="348"/>
      <c r="B77" s="331"/>
      <c r="C77" s="349"/>
      <c r="D77" s="349"/>
      <c r="E77" s="335"/>
      <c r="F77" s="335"/>
      <c r="G77" s="335"/>
    </row>
    <row r="78" spans="1:7" ht="90" customHeight="1">
      <c r="A78" s="350" t="s">
        <v>11</v>
      </c>
      <c r="B78" s="331" t="s">
        <v>308</v>
      </c>
      <c r="C78" s="334">
        <v>46</v>
      </c>
      <c r="D78" s="334" t="s">
        <v>40</v>
      </c>
      <c r="E78" s="353">
        <v>0</v>
      </c>
      <c r="F78" s="353">
        <f>C78*E78</f>
        <v>0</v>
      </c>
      <c r="G78" s="335"/>
    </row>
    <row r="79" spans="1:7" ht="15">
      <c r="A79" s="348"/>
      <c r="B79" s="322"/>
      <c r="C79" s="349"/>
      <c r="D79" s="349"/>
      <c r="E79" s="335"/>
      <c r="F79" s="335"/>
      <c r="G79" s="335"/>
    </row>
    <row r="80" spans="1:7" ht="42.75">
      <c r="A80" s="350" t="s">
        <v>13</v>
      </c>
      <c r="B80" s="331" t="s">
        <v>309</v>
      </c>
      <c r="C80" s="334">
        <v>20</v>
      </c>
      <c r="D80" s="334" t="s">
        <v>40</v>
      </c>
      <c r="E80" s="353">
        <v>0</v>
      </c>
      <c r="F80" s="353">
        <f>C80*E80</f>
        <v>0</v>
      </c>
      <c r="G80" s="335"/>
    </row>
    <row r="81" spans="1:7" ht="15">
      <c r="A81" s="348"/>
      <c r="B81" s="322"/>
      <c r="C81" s="349"/>
      <c r="D81" s="349"/>
      <c r="E81" s="335"/>
      <c r="F81" s="335"/>
      <c r="G81" s="335"/>
    </row>
    <row r="82" spans="1:7" ht="48.75" customHeight="1">
      <c r="A82" s="348"/>
      <c r="B82" s="331" t="s">
        <v>332</v>
      </c>
      <c r="C82" s="349"/>
      <c r="D82" s="349"/>
      <c r="E82" s="335"/>
      <c r="F82" s="335"/>
      <c r="G82" s="335"/>
    </row>
    <row r="83" spans="1:7" ht="16.5">
      <c r="A83" s="350" t="s">
        <v>14</v>
      </c>
      <c r="B83" s="331" t="s">
        <v>310</v>
      </c>
      <c r="C83" s="334">
        <v>54</v>
      </c>
      <c r="D83" s="334" t="s">
        <v>51</v>
      </c>
      <c r="E83" s="353">
        <v>0</v>
      </c>
      <c r="F83" s="353">
        <f>C83*E83</f>
        <v>0</v>
      </c>
      <c r="G83" s="335"/>
    </row>
    <row r="84" spans="1:7" ht="16.5">
      <c r="A84" s="350" t="s">
        <v>17</v>
      </c>
      <c r="B84" s="331" t="s">
        <v>311</v>
      </c>
      <c r="C84" s="334">
        <v>6</v>
      </c>
      <c r="D84" s="334" t="s">
        <v>51</v>
      </c>
      <c r="E84" s="353">
        <v>0</v>
      </c>
      <c r="F84" s="353">
        <f>C84*E84</f>
        <v>0</v>
      </c>
      <c r="G84" s="335"/>
    </row>
    <row r="85" spans="1:7" ht="14.25">
      <c r="A85" s="322"/>
      <c r="B85" s="331"/>
      <c r="C85" s="349"/>
      <c r="D85" s="349"/>
      <c r="E85" s="335"/>
      <c r="F85" s="335"/>
      <c r="G85" s="335"/>
    </row>
    <row r="86" spans="1:7" ht="71.25">
      <c r="A86" s="350" t="s">
        <v>18</v>
      </c>
      <c r="B86" s="331" t="s">
        <v>312</v>
      </c>
      <c r="C86" s="334">
        <v>40.5</v>
      </c>
      <c r="D86" s="334" t="s">
        <v>40</v>
      </c>
      <c r="E86" s="353">
        <v>0</v>
      </c>
      <c r="F86" s="353">
        <f>C86*E86</f>
        <v>0</v>
      </c>
      <c r="G86" s="335"/>
    </row>
    <row r="87" spans="1:7" ht="15">
      <c r="A87" s="348"/>
      <c r="B87" s="331"/>
      <c r="C87" s="349"/>
      <c r="D87" s="349"/>
      <c r="E87" s="335"/>
      <c r="F87" s="335"/>
      <c r="G87" s="335"/>
    </row>
    <row r="88" spans="1:7" ht="86.25" customHeight="1">
      <c r="A88" s="350" t="s">
        <v>19</v>
      </c>
      <c r="B88" s="331" t="s">
        <v>313</v>
      </c>
      <c r="C88" s="334">
        <v>20</v>
      </c>
      <c r="D88" s="334" t="s">
        <v>51</v>
      </c>
      <c r="E88" s="353">
        <v>0</v>
      </c>
      <c r="F88" s="353">
        <f>C88*E88</f>
        <v>0</v>
      </c>
      <c r="G88" s="335"/>
    </row>
    <row r="89" spans="1:7" ht="15">
      <c r="A89" s="348"/>
      <c r="B89" s="331"/>
      <c r="C89" s="349"/>
      <c r="D89" s="349"/>
      <c r="E89" s="335"/>
      <c r="F89" s="335"/>
      <c r="G89" s="335"/>
    </row>
    <row r="90" spans="1:7" ht="71.25">
      <c r="A90" s="350" t="s">
        <v>38</v>
      </c>
      <c r="B90" s="331" t="s">
        <v>314</v>
      </c>
      <c r="C90" s="334">
        <v>16</v>
      </c>
      <c r="D90" s="334" t="s">
        <v>51</v>
      </c>
      <c r="E90" s="353">
        <v>0</v>
      </c>
      <c r="F90" s="353">
        <f>C90*E90</f>
        <v>0</v>
      </c>
      <c r="G90" s="335"/>
    </row>
    <row r="91" spans="1:7" ht="15">
      <c r="A91" s="348"/>
      <c r="B91" s="331"/>
      <c r="C91" s="349"/>
      <c r="D91" s="349"/>
      <c r="E91" s="335"/>
      <c r="F91" s="335"/>
      <c r="G91" s="335"/>
    </row>
    <row r="92" spans="1:7" ht="99.75">
      <c r="A92" s="350" t="s">
        <v>39</v>
      </c>
      <c r="B92" s="331" t="s">
        <v>315</v>
      </c>
      <c r="C92" s="334">
        <v>5.5</v>
      </c>
      <c r="D92" s="334" t="s">
        <v>51</v>
      </c>
      <c r="E92" s="353">
        <v>0</v>
      </c>
      <c r="F92" s="353">
        <f>C92*E92</f>
        <v>0</v>
      </c>
      <c r="G92" s="335"/>
    </row>
    <row r="93" spans="1:7" ht="15">
      <c r="A93" s="348"/>
      <c r="B93" s="331"/>
      <c r="C93" s="349"/>
      <c r="D93" s="349"/>
      <c r="E93" s="335"/>
      <c r="F93" s="335"/>
      <c r="G93" s="335"/>
    </row>
    <row r="94" spans="1:7" ht="57">
      <c r="A94" s="350" t="s">
        <v>41</v>
      </c>
      <c r="B94" s="331" t="s">
        <v>316</v>
      </c>
      <c r="C94" s="349">
        <v>6</v>
      </c>
      <c r="D94" s="334" t="s">
        <v>51</v>
      </c>
      <c r="E94" s="353">
        <v>0</v>
      </c>
      <c r="F94" s="353">
        <f>C94*E94</f>
        <v>0</v>
      </c>
      <c r="G94" s="335"/>
    </row>
    <row r="95" spans="1:7" ht="15">
      <c r="A95" s="348"/>
      <c r="B95" s="331"/>
      <c r="C95" s="349"/>
      <c r="D95" s="349"/>
      <c r="E95" s="335"/>
      <c r="F95" s="335"/>
      <c r="G95" s="335"/>
    </row>
    <row r="96" spans="1:7" ht="42.75">
      <c r="A96" s="350" t="s">
        <v>42</v>
      </c>
      <c r="B96" s="331" t="s">
        <v>317</v>
      </c>
      <c r="C96" s="349">
        <v>126</v>
      </c>
      <c r="D96" s="349" t="s">
        <v>288</v>
      </c>
      <c r="E96" s="353">
        <v>0</v>
      </c>
      <c r="F96" s="353">
        <f>C96*E96</f>
        <v>0</v>
      </c>
      <c r="G96" s="335"/>
    </row>
    <row r="97" spans="1:7" ht="15">
      <c r="A97" s="348"/>
      <c r="B97" s="331"/>
      <c r="C97" s="349"/>
      <c r="D97" s="349"/>
      <c r="E97" s="335"/>
      <c r="F97" s="335"/>
      <c r="G97" s="335"/>
    </row>
    <row r="98" spans="1:7" ht="160.5" customHeight="1">
      <c r="A98" s="350" t="s">
        <v>43</v>
      </c>
      <c r="B98" s="331" t="s">
        <v>318</v>
      </c>
      <c r="C98" s="349"/>
      <c r="D98" s="349"/>
      <c r="E98" s="335"/>
      <c r="F98" s="335"/>
      <c r="G98" s="335"/>
    </row>
    <row r="99" spans="1:7" ht="29.25">
      <c r="A99" s="348"/>
      <c r="B99" s="331" t="s">
        <v>319</v>
      </c>
      <c r="C99" s="349"/>
      <c r="D99" s="349"/>
      <c r="E99" s="335"/>
      <c r="F99" s="335"/>
      <c r="G99" s="335"/>
    </row>
    <row r="100" spans="1:7" ht="29.25">
      <c r="A100" s="348"/>
      <c r="B100" s="331" t="s">
        <v>320</v>
      </c>
      <c r="C100" s="334">
        <v>63</v>
      </c>
      <c r="D100" s="334" t="s">
        <v>40</v>
      </c>
      <c r="E100" s="353">
        <v>0</v>
      </c>
      <c r="F100" s="353">
        <f>C100*E100</f>
        <v>0</v>
      </c>
      <c r="G100" s="335"/>
    </row>
    <row r="101" spans="1:7" ht="15">
      <c r="A101" s="348"/>
      <c r="B101" s="331"/>
      <c r="C101" s="334"/>
      <c r="D101" s="334"/>
      <c r="E101" s="335"/>
      <c r="F101" s="335"/>
      <c r="G101" s="335"/>
    </row>
    <row r="102" spans="1:7" ht="85.5">
      <c r="A102" s="350" t="s">
        <v>44</v>
      </c>
      <c r="B102" s="330" t="s">
        <v>321</v>
      </c>
      <c r="C102" s="334">
        <v>18</v>
      </c>
      <c r="D102" s="334" t="s">
        <v>40</v>
      </c>
      <c r="E102" s="353">
        <v>0</v>
      </c>
      <c r="F102" s="353">
        <f>C102*E102</f>
        <v>0</v>
      </c>
      <c r="G102" s="335"/>
    </row>
    <row r="103" spans="1:7" ht="15">
      <c r="A103" s="348"/>
      <c r="B103" s="330"/>
      <c r="C103" s="349"/>
      <c r="D103" s="349"/>
      <c r="E103" s="335"/>
      <c r="F103" s="335"/>
      <c r="G103" s="335"/>
    </row>
    <row r="104" spans="1:7" ht="55.5">
      <c r="A104" s="350" t="s">
        <v>46</v>
      </c>
      <c r="B104" s="331" t="s">
        <v>322</v>
      </c>
      <c r="C104" s="349">
        <v>81</v>
      </c>
      <c r="D104" s="349" t="s">
        <v>288</v>
      </c>
      <c r="E104" s="353">
        <v>0</v>
      </c>
      <c r="F104" s="353">
        <f>C104*E104</f>
        <v>0</v>
      </c>
      <c r="G104" s="335"/>
    </row>
    <row r="105" spans="1:7" ht="15">
      <c r="A105" s="348"/>
      <c r="B105" s="331"/>
      <c r="C105" s="349"/>
      <c r="D105" s="349"/>
      <c r="E105" s="335"/>
      <c r="F105" s="335"/>
      <c r="G105" s="335"/>
    </row>
    <row r="106" spans="1:7" ht="71.25">
      <c r="A106" s="350" t="s">
        <v>47</v>
      </c>
      <c r="B106" s="331" t="s">
        <v>323</v>
      </c>
      <c r="C106" s="349">
        <v>30</v>
      </c>
      <c r="D106" s="334" t="s">
        <v>51</v>
      </c>
      <c r="E106" s="353">
        <v>0</v>
      </c>
      <c r="F106" s="353">
        <f>C106*E106</f>
        <v>0</v>
      </c>
      <c r="G106" s="335"/>
    </row>
    <row r="107" spans="1:7" ht="15">
      <c r="A107" s="348"/>
      <c r="B107" s="331"/>
      <c r="C107" s="349"/>
      <c r="D107" s="349"/>
      <c r="E107" s="335"/>
      <c r="F107" s="335"/>
      <c r="G107" s="335"/>
    </row>
    <row r="108" spans="1:7" ht="57">
      <c r="A108" s="350" t="s">
        <v>49</v>
      </c>
      <c r="B108" s="331" t="s">
        <v>324</v>
      </c>
      <c r="C108" s="349">
        <v>1</v>
      </c>
      <c r="D108" s="334" t="s">
        <v>325</v>
      </c>
      <c r="E108" s="353">
        <v>0</v>
      </c>
      <c r="F108" s="353">
        <f>C108*E108</f>
        <v>0</v>
      </c>
      <c r="G108" s="335"/>
    </row>
    <row r="109" spans="1:7" ht="15">
      <c r="A109" s="348"/>
      <c r="B109" s="331"/>
      <c r="C109" s="349"/>
      <c r="D109" s="349"/>
      <c r="E109" s="335"/>
      <c r="F109" s="335"/>
      <c r="G109" s="335"/>
    </row>
    <row r="110" spans="1:7" ht="28.5">
      <c r="A110" s="350" t="s">
        <v>50</v>
      </c>
      <c r="B110" s="331" t="s">
        <v>326</v>
      </c>
      <c r="C110" s="349">
        <v>1</v>
      </c>
      <c r="D110" s="334" t="s">
        <v>325</v>
      </c>
      <c r="E110" s="353">
        <v>0</v>
      </c>
      <c r="F110" s="353">
        <f>C110*E110</f>
        <v>0</v>
      </c>
      <c r="G110" s="335"/>
    </row>
    <row r="111" spans="1:7" ht="15">
      <c r="A111" s="350"/>
      <c r="B111" s="331"/>
      <c r="C111" s="349"/>
      <c r="D111" s="334"/>
      <c r="E111" s="335"/>
      <c r="F111" s="335"/>
      <c r="G111" s="335"/>
    </row>
    <row r="112" spans="1:7" ht="28.5">
      <c r="A112" s="350" t="s">
        <v>83</v>
      </c>
      <c r="B112" s="331" t="s">
        <v>327</v>
      </c>
      <c r="C112" s="349"/>
      <c r="D112" s="334" t="s">
        <v>204</v>
      </c>
      <c r="E112" s="353"/>
      <c r="F112" s="353">
        <v>0</v>
      </c>
      <c r="G112" s="335"/>
    </row>
    <row r="113" spans="1:7" ht="15">
      <c r="A113" s="348"/>
      <c r="B113" s="331"/>
      <c r="C113" s="349"/>
      <c r="D113" s="349"/>
      <c r="E113" s="335"/>
      <c r="F113" s="335"/>
      <c r="G113" s="335"/>
    </row>
    <row r="114" spans="1:7" ht="147" customHeight="1">
      <c r="A114" s="350" t="s">
        <v>84</v>
      </c>
      <c r="B114" s="330" t="s">
        <v>333</v>
      </c>
      <c r="C114" s="349"/>
      <c r="D114" s="334" t="s">
        <v>204</v>
      </c>
      <c r="E114" s="353"/>
      <c r="F114" s="353">
        <v>0</v>
      </c>
      <c r="G114" s="335"/>
    </row>
    <row r="115" spans="1:7" ht="15">
      <c r="A115" s="348"/>
      <c r="B115" s="331"/>
      <c r="C115" s="349"/>
      <c r="D115" s="349"/>
      <c r="E115" s="335"/>
      <c r="F115" s="335"/>
      <c r="G115" s="335"/>
    </row>
    <row r="116" spans="1:7" ht="60.75" customHeight="1">
      <c r="A116" s="350" t="s">
        <v>85</v>
      </c>
      <c r="B116" s="330" t="s">
        <v>334</v>
      </c>
      <c r="C116" s="349"/>
      <c r="D116" s="334" t="s">
        <v>204</v>
      </c>
      <c r="E116" s="353"/>
      <c r="F116" s="353">
        <v>0</v>
      </c>
      <c r="G116" s="335"/>
    </row>
    <row r="117" spans="1:7" ht="15">
      <c r="A117" s="348"/>
      <c r="B117" s="331"/>
      <c r="C117" s="349"/>
      <c r="D117" s="349"/>
      <c r="E117" s="335"/>
      <c r="F117" s="335"/>
      <c r="G117" s="335"/>
    </row>
    <row r="118" spans="1:7" ht="85.5">
      <c r="A118" s="350" t="s">
        <v>328</v>
      </c>
      <c r="B118" s="331" t="s">
        <v>335</v>
      </c>
      <c r="C118" s="349"/>
      <c r="D118" s="334" t="s">
        <v>204</v>
      </c>
      <c r="E118" s="353"/>
      <c r="F118" s="353">
        <v>0</v>
      </c>
      <c r="G118" s="335"/>
    </row>
    <row r="119" spans="1:7" ht="15.75" thickBot="1">
      <c r="A119" s="348"/>
      <c r="B119" s="331"/>
      <c r="C119" s="349"/>
      <c r="D119" s="349"/>
      <c r="E119" s="335"/>
      <c r="F119" s="335"/>
      <c r="G119" s="335"/>
    </row>
    <row r="120" spans="1:7" ht="30.75" thickBot="1">
      <c r="A120" s="356"/>
      <c r="B120" s="342" t="s">
        <v>329</v>
      </c>
      <c r="C120" s="341"/>
      <c r="D120" s="341"/>
      <c r="E120" s="343"/>
      <c r="F120" s="358">
        <f>SUM(F74:F119)</f>
        <v>0</v>
      </c>
      <c r="G120" s="351"/>
    </row>
    <row r="121" ht="12.75">
      <c r="G121" s="13"/>
    </row>
    <row r="122" ht="12.75">
      <c r="G122" s="13"/>
    </row>
    <row r="123" ht="12.75">
      <c r="G123" s="13"/>
    </row>
    <row r="124" ht="12.75">
      <c r="G124" s="13"/>
    </row>
  </sheetData>
  <sheetProtection/>
  <mergeCells count="1">
    <mergeCell ref="D2:F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F14"/>
  <sheetViews>
    <sheetView zoomScalePageLayoutView="0" workbookViewId="0" topLeftCell="A1">
      <selection activeCell="J20" sqref="J20"/>
    </sheetView>
  </sheetViews>
  <sheetFormatPr defaultColWidth="9.00390625" defaultRowHeight="12.75"/>
  <cols>
    <col min="2" max="2" width="35.375" style="0" customWidth="1"/>
  </cols>
  <sheetData>
    <row r="2" spans="1:6" ht="14.25">
      <c r="A2" s="379"/>
      <c r="B2" s="379"/>
      <c r="C2" s="402"/>
      <c r="D2" s="403"/>
      <c r="E2" s="403" t="s">
        <v>330</v>
      </c>
      <c r="F2" s="404"/>
    </row>
    <row r="3" spans="1:5" ht="12.75">
      <c r="A3" s="13"/>
      <c r="B3" s="13"/>
      <c r="C3" s="13"/>
      <c r="D3" s="13"/>
      <c r="E3" s="13"/>
    </row>
    <row r="4" spans="1:6" ht="33" customHeight="1">
      <c r="A4" s="373"/>
      <c r="B4" s="257" t="s">
        <v>225</v>
      </c>
      <c r="C4" s="245"/>
      <c r="D4" s="245"/>
      <c r="E4" s="245"/>
      <c r="F4" s="243"/>
    </row>
    <row r="5" spans="1:6" ht="24.75" customHeight="1">
      <c r="A5" s="373"/>
      <c r="B5" s="244" t="s">
        <v>223</v>
      </c>
      <c r="C5" s="245"/>
      <c r="D5" s="245"/>
      <c r="E5" s="245"/>
      <c r="F5" s="243"/>
    </row>
    <row r="6" spans="1:6" ht="12.75">
      <c r="A6" s="373"/>
      <c r="B6" s="244"/>
      <c r="C6" s="245"/>
      <c r="D6" s="245"/>
      <c r="E6" s="245"/>
      <c r="F6" s="243"/>
    </row>
    <row r="7" spans="1:6" ht="27" customHeight="1">
      <c r="A7" s="374">
        <v>1</v>
      </c>
      <c r="B7" s="246" t="s">
        <v>337</v>
      </c>
      <c r="C7" s="245"/>
      <c r="D7" s="245"/>
      <c r="E7" s="261">
        <f>JR_igrišče!F27</f>
        <v>0</v>
      </c>
      <c r="F7" s="243"/>
    </row>
    <row r="8" spans="1:6" ht="12.75">
      <c r="A8" s="374"/>
      <c r="B8" s="247"/>
      <c r="C8" s="245"/>
      <c r="D8" s="245"/>
      <c r="E8" s="245"/>
      <c r="F8" s="243"/>
    </row>
    <row r="9" spans="1:6" ht="16.5" customHeight="1">
      <c r="A9" s="374">
        <v>2</v>
      </c>
      <c r="B9" s="246" t="s">
        <v>339</v>
      </c>
      <c r="C9" s="245"/>
      <c r="D9" s="245"/>
      <c r="E9" s="261">
        <f>GD_igrišče!F30</f>
        <v>0</v>
      </c>
      <c r="F9" s="243"/>
    </row>
    <row r="10" spans="1:6" ht="12.75">
      <c r="A10" s="374"/>
      <c r="B10" s="247"/>
      <c r="C10" s="245"/>
      <c r="D10" s="245"/>
      <c r="E10" s="245"/>
      <c r="F10" s="243"/>
    </row>
    <row r="11" spans="1:6" ht="25.5" customHeight="1">
      <c r="A11" s="374">
        <v>5</v>
      </c>
      <c r="B11" s="246" t="s">
        <v>352</v>
      </c>
      <c r="C11" s="245"/>
      <c r="D11" s="245"/>
      <c r="E11" s="261">
        <f>GD_prestavitve!F26</f>
        <v>0</v>
      </c>
      <c r="F11" s="243"/>
    </row>
    <row r="12" spans="1:6" ht="13.5" thickBot="1">
      <c r="A12" s="375"/>
      <c r="B12" s="376"/>
      <c r="C12" s="377"/>
      <c r="D12" s="377"/>
      <c r="E12" s="377"/>
      <c r="F12" s="378"/>
    </row>
    <row r="13" spans="1:6" ht="37.5" customHeight="1" thickBot="1" thickTop="1">
      <c r="A13" s="380"/>
      <c r="B13" s="381" t="s">
        <v>336</v>
      </c>
      <c r="C13" s="382"/>
      <c r="D13" s="382"/>
      <c r="E13" s="383">
        <f>SUM(E7:E12)</f>
        <v>0</v>
      </c>
      <c r="F13" s="384"/>
    </row>
    <row r="14" spans="1:6" ht="13.5" thickTop="1">
      <c r="A14" s="243"/>
      <c r="B14" s="243"/>
      <c r="C14" s="243"/>
      <c r="D14" s="243"/>
      <c r="E14" s="243"/>
      <c r="F14" s="243"/>
    </row>
  </sheetData>
  <sheetProtection/>
  <conditionalFormatting sqref="E7 E9 E11 E13">
    <cfRule type="cellIs" priority="1" dxfId="6" operator="lessThan" stopIfTrue="1">
      <formula>0</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G37"/>
  <sheetViews>
    <sheetView zoomScalePageLayoutView="0" workbookViewId="0" topLeftCell="A1">
      <selection activeCell="D2" sqref="D2:F2"/>
    </sheetView>
  </sheetViews>
  <sheetFormatPr defaultColWidth="9.00390625" defaultRowHeight="12.75"/>
  <cols>
    <col min="1" max="1" width="5.25390625" style="0" customWidth="1"/>
    <col min="2" max="2" width="36.625" style="0" customWidth="1"/>
    <col min="3" max="3" width="9.875" style="0" customWidth="1"/>
    <col min="5" max="5" width="11.625" style="0" customWidth="1"/>
    <col min="6" max="6" width="15.00390625" style="0" customWidth="1"/>
  </cols>
  <sheetData>
    <row r="2" spans="1:6" ht="14.25">
      <c r="A2" s="379"/>
      <c r="B2" s="379"/>
      <c r="C2" s="379"/>
      <c r="D2" s="426" t="s">
        <v>353</v>
      </c>
      <c r="E2" s="427"/>
      <c r="F2" s="427"/>
    </row>
    <row r="3" spans="1:7" ht="12.75">
      <c r="A3" s="13"/>
      <c r="B3" s="13"/>
      <c r="C3" s="13"/>
      <c r="D3" s="13"/>
      <c r="E3" s="13"/>
      <c r="F3" s="13"/>
      <c r="G3" s="13"/>
    </row>
    <row r="4" spans="1:7" ht="12.75">
      <c r="A4" s="385"/>
      <c r="B4" s="386" t="s">
        <v>226</v>
      </c>
      <c r="C4" s="248"/>
      <c r="D4" s="248"/>
      <c r="E4" s="248"/>
      <c r="F4" s="248"/>
      <c r="G4" s="387"/>
    </row>
    <row r="5" spans="1:7" ht="12.75">
      <c r="A5" s="385"/>
      <c r="B5" s="386" t="s">
        <v>227</v>
      </c>
      <c r="C5" s="248"/>
      <c r="D5" s="248"/>
      <c r="E5" s="248"/>
      <c r="F5" s="248"/>
      <c r="G5" s="387"/>
    </row>
    <row r="6" spans="1:7" ht="12.75">
      <c r="A6" s="385"/>
      <c r="B6" s="386" t="s">
        <v>228</v>
      </c>
      <c r="C6" s="248"/>
      <c r="D6" s="248"/>
      <c r="E6" s="248"/>
      <c r="F6" s="248"/>
      <c r="G6" s="387"/>
    </row>
    <row r="7" spans="1:7" ht="12.75">
      <c r="A7" s="385"/>
      <c r="B7" s="388"/>
      <c r="C7" s="248"/>
      <c r="D7" s="248"/>
      <c r="E7" s="248"/>
      <c r="F7" s="248"/>
      <c r="G7" s="387"/>
    </row>
    <row r="8" spans="1:7" ht="27.75" customHeight="1">
      <c r="A8" s="385">
        <v>1</v>
      </c>
      <c r="B8" s="388" t="s">
        <v>229</v>
      </c>
      <c r="C8" s="249" t="s">
        <v>10</v>
      </c>
      <c r="D8" s="248">
        <v>45</v>
      </c>
      <c r="E8" s="250">
        <v>0</v>
      </c>
      <c r="F8" s="250">
        <f>E8*D8</f>
        <v>0</v>
      </c>
      <c r="G8" s="387"/>
    </row>
    <row r="9" spans="1:7" ht="41.25" customHeight="1">
      <c r="A9" s="385">
        <v>2</v>
      </c>
      <c r="B9" s="388" t="s">
        <v>230</v>
      </c>
      <c r="C9" s="249" t="s">
        <v>231</v>
      </c>
      <c r="D9" s="248">
        <v>2</v>
      </c>
      <c r="E9" s="250">
        <v>0</v>
      </c>
      <c r="F9" s="250">
        <f>D9*E9</f>
        <v>0</v>
      </c>
      <c r="G9" s="387"/>
    </row>
    <row r="10" spans="1:7" ht="42" customHeight="1">
      <c r="A10" s="385">
        <v>3</v>
      </c>
      <c r="B10" s="388" t="s">
        <v>232</v>
      </c>
      <c r="C10" s="249" t="s">
        <v>9</v>
      </c>
      <c r="D10" s="248">
        <v>2</v>
      </c>
      <c r="E10" s="250">
        <v>0</v>
      </c>
      <c r="F10" s="250">
        <f>E10*D10</f>
        <v>0</v>
      </c>
      <c r="G10" s="387"/>
    </row>
    <row r="11" spans="1:7" ht="321.75" customHeight="1">
      <c r="A11" s="385">
        <v>4</v>
      </c>
      <c r="B11" s="388" t="s">
        <v>233</v>
      </c>
      <c r="C11" s="249" t="s">
        <v>9</v>
      </c>
      <c r="D11" s="248">
        <v>1</v>
      </c>
      <c r="E11" s="250">
        <v>0</v>
      </c>
      <c r="F11" s="250">
        <f>E11*D11</f>
        <v>0</v>
      </c>
      <c r="G11" s="251"/>
    </row>
    <row r="12" spans="1:7" ht="41.25" customHeight="1">
      <c r="A12" s="385">
        <v>5</v>
      </c>
      <c r="B12" s="388" t="s">
        <v>234</v>
      </c>
      <c r="C12" s="249" t="s">
        <v>10</v>
      </c>
      <c r="D12" s="248">
        <f>120+84+188+140+40+100</f>
        <v>672</v>
      </c>
      <c r="E12" s="250">
        <v>0</v>
      </c>
      <c r="F12" s="250">
        <f>E12*D12</f>
        <v>0</v>
      </c>
      <c r="G12" s="387"/>
    </row>
    <row r="13" spans="1:7" ht="54.75" customHeight="1">
      <c r="A13" s="385">
        <v>6</v>
      </c>
      <c r="B13" s="388" t="s">
        <v>235</v>
      </c>
      <c r="C13" s="249" t="s">
        <v>236</v>
      </c>
      <c r="D13" s="248">
        <v>248</v>
      </c>
      <c r="E13" s="250">
        <v>0</v>
      </c>
      <c r="F13" s="250">
        <f>E13*D13</f>
        <v>0</v>
      </c>
      <c r="G13" s="387"/>
    </row>
    <row r="14" spans="1:7" ht="39.75" customHeight="1">
      <c r="A14" s="385">
        <v>7</v>
      </c>
      <c r="B14" s="388" t="s">
        <v>237</v>
      </c>
      <c r="C14" s="249" t="s">
        <v>231</v>
      </c>
      <c r="D14" s="248">
        <v>12</v>
      </c>
      <c r="E14" s="250">
        <v>0</v>
      </c>
      <c r="F14" s="250">
        <f>D14*E14</f>
        <v>0</v>
      </c>
      <c r="G14" s="387"/>
    </row>
    <row r="15" spans="1:7" ht="195" customHeight="1">
      <c r="A15" s="389">
        <v>8</v>
      </c>
      <c r="B15" s="390" t="s">
        <v>238</v>
      </c>
      <c r="C15" s="252" t="s">
        <v>9</v>
      </c>
      <c r="D15" s="253">
        <v>6</v>
      </c>
      <c r="E15" s="254">
        <v>0</v>
      </c>
      <c r="F15" s="254">
        <f>D15*E15</f>
        <v>0</v>
      </c>
      <c r="G15" s="391"/>
    </row>
    <row r="16" spans="1:7" ht="357">
      <c r="A16" s="385">
        <v>9</v>
      </c>
      <c r="B16" s="388" t="s">
        <v>239</v>
      </c>
      <c r="C16" s="249" t="s">
        <v>9</v>
      </c>
      <c r="D16" s="248">
        <v>12</v>
      </c>
      <c r="E16" s="250">
        <v>0</v>
      </c>
      <c r="F16" s="250">
        <f aca="true" t="shared" si="0" ref="F16:F22">D16*E16</f>
        <v>0</v>
      </c>
      <c r="G16" s="387"/>
    </row>
    <row r="17" spans="1:7" ht="12.75">
      <c r="A17" s="385">
        <v>10</v>
      </c>
      <c r="B17" s="388" t="s">
        <v>240</v>
      </c>
      <c r="C17" s="249" t="s">
        <v>10</v>
      </c>
      <c r="D17" s="248">
        <v>158</v>
      </c>
      <c r="E17" s="250">
        <v>0</v>
      </c>
      <c r="F17" s="250">
        <f t="shared" si="0"/>
        <v>0</v>
      </c>
      <c r="G17" s="387"/>
    </row>
    <row r="18" spans="1:7" ht="12.75">
      <c r="A18" s="385">
        <v>11</v>
      </c>
      <c r="B18" s="388" t="s">
        <v>241</v>
      </c>
      <c r="C18" s="249" t="s">
        <v>10</v>
      </c>
      <c r="D18" s="248">
        <v>158</v>
      </c>
      <c r="E18" s="250">
        <v>0</v>
      </c>
      <c r="F18" s="250">
        <f t="shared" si="0"/>
        <v>0</v>
      </c>
      <c r="G18" s="387"/>
    </row>
    <row r="19" spans="1:7" ht="42" customHeight="1">
      <c r="A19" s="385">
        <v>12</v>
      </c>
      <c r="B19" s="388" t="s">
        <v>242</v>
      </c>
      <c r="C19" s="249" t="s">
        <v>10</v>
      </c>
      <c r="D19" s="248">
        <v>158</v>
      </c>
      <c r="E19" s="250">
        <v>0</v>
      </c>
      <c r="F19" s="250">
        <f t="shared" si="0"/>
        <v>0</v>
      </c>
      <c r="G19" s="387"/>
    </row>
    <row r="20" spans="1:7" ht="15.75" customHeight="1">
      <c r="A20" s="385">
        <v>13</v>
      </c>
      <c r="B20" s="388" t="s">
        <v>243</v>
      </c>
      <c r="C20" s="249" t="s">
        <v>9</v>
      </c>
      <c r="D20" s="248">
        <v>1</v>
      </c>
      <c r="E20" s="250">
        <v>0</v>
      </c>
      <c r="F20" s="250">
        <f t="shared" si="0"/>
        <v>0</v>
      </c>
      <c r="G20" s="387"/>
    </row>
    <row r="21" spans="1:7" ht="17.25" customHeight="1">
      <c r="A21" s="385">
        <v>14</v>
      </c>
      <c r="B21" s="388" t="s">
        <v>345</v>
      </c>
      <c r="C21" s="249" t="s">
        <v>9</v>
      </c>
      <c r="D21" s="248">
        <v>1</v>
      </c>
      <c r="E21" s="250">
        <v>0</v>
      </c>
      <c r="F21" s="250">
        <f t="shared" si="0"/>
        <v>0</v>
      </c>
      <c r="G21" s="387"/>
    </row>
    <row r="22" spans="1:7" ht="29.25" customHeight="1">
      <c r="A22" s="385">
        <v>15</v>
      </c>
      <c r="B22" s="388" t="s">
        <v>244</v>
      </c>
      <c r="C22" s="249" t="s">
        <v>21</v>
      </c>
      <c r="D22" s="248">
        <v>3</v>
      </c>
      <c r="E22" s="250">
        <v>0</v>
      </c>
      <c r="F22" s="250">
        <f t="shared" si="0"/>
        <v>0</v>
      </c>
      <c r="G22" s="387"/>
    </row>
    <row r="23" spans="1:7" ht="25.5">
      <c r="A23" s="385">
        <v>16</v>
      </c>
      <c r="B23" s="388" t="s">
        <v>348</v>
      </c>
      <c r="C23" s="248" t="s">
        <v>204</v>
      </c>
      <c r="D23" s="255"/>
      <c r="E23" s="248"/>
      <c r="F23" s="250">
        <v>0</v>
      </c>
      <c r="G23" s="387"/>
    </row>
    <row r="24" spans="1:7" ht="33.75" customHeight="1">
      <c r="A24" s="385">
        <v>17</v>
      </c>
      <c r="B24" s="388" t="s">
        <v>349</v>
      </c>
      <c r="C24" s="248" t="s">
        <v>204</v>
      </c>
      <c r="D24" s="255"/>
      <c r="E24" s="248"/>
      <c r="F24" s="250">
        <v>0</v>
      </c>
      <c r="G24" s="387"/>
    </row>
    <row r="25" spans="1:7" ht="44.25" customHeight="1" thickBot="1">
      <c r="A25" s="393">
        <v>18</v>
      </c>
      <c r="B25" s="394" t="s">
        <v>245</v>
      </c>
      <c r="C25" s="395" t="s">
        <v>204</v>
      </c>
      <c r="D25" s="396"/>
      <c r="E25" s="396"/>
      <c r="F25" s="397">
        <v>0</v>
      </c>
      <c r="G25" s="387"/>
    </row>
    <row r="26" spans="1:7" ht="12.75">
      <c r="A26" s="385"/>
      <c r="B26" s="388"/>
      <c r="C26" s="248"/>
      <c r="D26" s="248"/>
      <c r="E26" s="248"/>
      <c r="F26" s="248"/>
      <c r="G26" s="387"/>
    </row>
    <row r="27" spans="1:7" ht="24" customHeight="1">
      <c r="A27" s="398"/>
      <c r="B27" s="399" t="s">
        <v>1</v>
      </c>
      <c r="C27" s="400"/>
      <c r="D27" s="400"/>
      <c r="E27" s="401"/>
      <c r="F27" s="401">
        <f>SUM(F4:F25)</f>
        <v>0</v>
      </c>
      <c r="G27" s="387"/>
    </row>
    <row r="28" spans="1:7" ht="12.75" customHeight="1">
      <c r="A28" s="411"/>
      <c r="B28" s="412"/>
      <c r="C28" s="413"/>
      <c r="D28" s="413"/>
      <c r="E28" s="414"/>
      <c r="F28" s="414"/>
      <c r="G28" s="387"/>
    </row>
    <row r="29" spans="1:7" ht="12.75">
      <c r="A29" s="387"/>
      <c r="B29" s="392"/>
      <c r="C29" s="387"/>
      <c r="D29" s="387"/>
      <c r="E29" s="387"/>
      <c r="F29" s="387"/>
      <c r="G29" s="387"/>
    </row>
    <row r="30" spans="1:7" ht="12.75">
      <c r="A30" s="387"/>
      <c r="B30" s="428" t="s">
        <v>350</v>
      </c>
      <c r="C30" s="429"/>
      <c r="D30" s="429"/>
      <c r="E30" s="429"/>
      <c r="F30" s="387"/>
      <c r="G30" s="387"/>
    </row>
    <row r="31" spans="1:7" ht="12.75">
      <c r="A31" s="387"/>
      <c r="B31" s="392"/>
      <c r="C31" s="387"/>
      <c r="D31" s="387"/>
      <c r="E31" s="387"/>
      <c r="F31" s="387"/>
      <c r="G31" s="387"/>
    </row>
    <row r="32" spans="1:7" ht="12.75">
      <c r="A32" s="243"/>
      <c r="B32" s="256"/>
      <c r="C32" s="243"/>
      <c r="D32" s="243"/>
      <c r="E32" s="243"/>
      <c r="F32" s="243"/>
      <c r="G32" s="243"/>
    </row>
    <row r="33" spans="1:7" ht="12.75">
      <c r="A33" s="243"/>
      <c r="B33" s="256"/>
      <c r="C33" s="243"/>
      <c r="D33" s="243"/>
      <c r="E33" s="243"/>
      <c r="F33" s="243"/>
      <c r="G33" s="243"/>
    </row>
    <row r="34" spans="1:7" ht="12.75">
      <c r="A34" s="243"/>
      <c r="B34" s="256"/>
      <c r="C34" s="243"/>
      <c r="D34" s="243"/>
      <c r="E34" s="243"/>
      <c r="F34" s="243"/>
      <c r="G34" s="243"/>
    </row>
    <row r="35" spans="1:7" ht="12.75">
      <c r="A35" s="243"/>
      <c r="B35" s="256"/>
      <c r="C35" s="243"/>
      <c r="D35" s="243"/>
      <c r="E35" s="243"/>
      <c r="F35" s="243"/>
      <c r="G35" s="243"/>
    </row>
    <row r="36" spans="1:7" ht="12.75">
      <c r="A36" s="243"/>
      <c r="B36" s="256"/>
      <c r="C36" s="243"/>
      <c r="D36" s="243"/>
      <c r="E36" s="243"/>
      <c r="F36" s="243"/>
      <c r="G36" s="243"/>
    </row>
    <row r="37" spans="1:7" ht="12.75">
      <c r="A37" s="243"/>
      <c r="B37" s="256"/>
      <c r="C37" s="243"/>
      <c r="D37" s="243"/>
      <c r="E37" s="243"/>
      <c r="F37" s="243"/>
      <c r="G37" s="243"/>
    </row>
  </sheetData>
  <sheetProtection/>
  <mergeCells count="2">
    <mergeCell ref="D2:F2"/>
    <mergeCell ref="B30:E30"/>
  </mergeCells>
  <conditionalFormatting sqref="E8:F22 F23:F25 E27:F28">
    <cfRule type="cellIs" priority="1" dxfId="6" operator="lessThan" stopIfTrue="1">
      <formula>0</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G36"/>
  <sheetViews>
    <sheetView zoomScalePageLayoutView="0" workbookViewId="0" topLeftCell="A1">
      <selection activeCell="F30" sqref="F30"/>
    </sheetView>
  </sheetViews>
  <sheetFormatPr defaultColWidth="9.00390625" defaultRowHeight="12.75"/>
  <cols>
    <col min="1" max="1" width="5.25390625" style="0" customWidth="1"/>
    <col min="2" max="2" width="34.375" style="0" customWidth="1"/>
    <col min="5" max="5" width="13.75390625" style="0" customWidth="1"/>
    <col min="6" max="6" width="14.625" style="0" customWidth="1"/>
  </cols>
  <sheetData>
    <row r="2" spans="1:6" ht="14.25">
      <c r="A2" s="379"/>
      <c r="B2" s="379"/>
      <c r="C2" s="379"/>
      <c r="D2" s="426" t="s">
        <v>354</v>
      </c>
      <c r="E2" s="427"/>
      <c r="F2" s="427"/>
    </row>
    <row r="4" spans="1:7" ht="12.75">
      <c r="A4" s="373"/>
      <c r="B4" s="257" t="s">
        <v>338</v>
      </c>
      <c r="C4" s="245"/>
      <c r="D4" s="245"/>
      <c r="E4" s="245"/>
      <c r="F4" s="245"/>
      <c r="G4" s="387"/>
    </row>
    <row r="5" spans="1:7" ht="12.75">
      <c r="A5" s="373"/>
      <c r="B5" s="257" t="s">
        <v>227</v>
      </c>
      <c r="C5" s="245"/>
      <c r="D5" s="245"/>
      <c r="E5" s="245"/>
      <c r="F5" s="245"/>
      <c r="G5" s="387"/>
    </row>
    <row r="6" spans="1:7" ht="12.75">
      <c r="A6" s="373"/>
      <c r="B6" s="257"/>
      <c r="C6" s="245"/>
      <c r="D6" s="245"/>
      <c r="E6" s="245"/>
      <c r="F6" s="245"/>
      <c r="G6" s="387"/>
    </row>
    <row r="7" spans="1:7" ht="40.5" customHeight="1">
      <c r="A7" s="373">
        <v>1</v>
      </c>
      <c r="B7" s="246" t="s">
        <v>246</v>
      </c>
      <c r="C7" s="258" t="s">
        <v>247</v>
      </c>
      <c r="D7" s="259">
        <f>155*1*1.2*0.4</f>
        <v>74.4</v>
      </c>
      <c r="E7" s="260">
        <v>0</v>
      </c>
      <c r="F7" s="260">
        <f aca="true" t="shared" si="0" ref="F7:F25">D7*E7</f>
        <v>0</v>
      </c>
      <c r="G7" s="387"/>
    </row>
    <row r="8" spans="1:7" ht="42" customHeight="1">
      <c r="A8" s="373">
        <v>2</v>
      </c>
      <c r="B8" s="246" t="s">
        <v>248</v>
      </c>
      <c r="C8" s="258" t="s">
        <v>247</v>
      </c>
      <c r="D8" s="259">
        <f>10*0.4*1.2</f>
        <v>4.8</v>
      </c>
      <c r="E8" s="261">
        <v>0</v>
      </c>
      <c r="F8" s="261">
        <f t="shared" si="0"/>
        <v>0</v>
      </c>
      <c r="G8" s="387"/>
    </row>
    <row r="9" spans="1:7" ht="42.75" customHeight="1">
      <c r="A9" s="373">
        <v>3</v>
      </c>
      <c r="B9" s="246" t="s">
        <v>249</v>
      </c>
      <c r="C9" s="258" t="s">
        <v>10</v>
      </c>
      <c r="D9" s="259">
        <v>75</v>
      </c>
      <c r="E9" s="261">
        <v>0</v>
      </c>
      <c r="F9" s="261">
        <f t="shared" si="0"/>
        <v>0</v>
      </c>
      <c r="G9" s="387"/>
    </row>
    <row r="10" spans="1:7" ht="42.75" customHeight="1">
      <c r="A10" s="373">
        <v>4</v>
      </c>
      <c r="B10" s="246" t="s">
        <v>250</v>
      </c>
      <c r="C10" s="258" t="s">
        <v>236</v>
      </c>
      <c r="D10" s="259">
        <v>44</v>
      </c>
      <c r="E10" s="261">
        <v>0</v>
      </c>
      <c r="F10" s="261">
        <f t="shared" si="0"/>
        <v>0</v>
      </c>
      <c r="G10" s="387"/>
    </row>
    <row r="11" spans="1:7" ht="42" customHeight="1">
      <c r="A11" s="373">
        <v>5</v>
      </c>
      <c r="B11" s="246" t="s">
        <v>251</v>
      </c>
      <c r="C11" s="258" t="s">
        <v>252</v>
      </c>
      <c r="D11" s="259">
        <v>35</v>
      </c>
      <c r="E11" s="261">
        <v>0</v>
      </c>
      <c r="F11" s="261">
        <f t="shared" si="0"/>
        <v>0</v>
      </c>
      <c r="G11" s="387"/>
    </row>
    <row r="12" spans="1:7" ht="27.75" customHeight="1">
      <c r="A12" s="373">
        <v>6</v>
      </c>
      <c r="B12" s="246" t="s">
        <v>253</v>
      </c>
      <c r="C12" s="258" t="s">
        <v>247</v>
      </c>
      <c r="D12" s="259">
        <f>(D8)/2</f>
        <v>2.4</v>
      </c>
      <c r="E12" s="261">
        <v>0</v>
      </c>
      <c r="F12" s="261">
        <f t="shared" si="0"/>
        <v>0</v>
      </c>
      <c r="G12" s="387"/>
    </row>
    <row r="13" spans="1:7" ht="27.75" customHeight="1">
      <c r="A13" s="373">
        <v>7</v>
      </c>
      <c r="B13" s="246" t="s">
        <v>254</v>
      </c>
      <c r="C13" s="258" t="s">
        <v>247</v>
      </c>
      <c r="D13" s="259">
        <f>D7+D8-D12-D14-D15</f>
        <v>51.919999999999995</v>
      </c>
      <c r="E13" s="261">
        <v>0</v>
      </c>
      <c r="F13" s="261">
        <f t="shared" si="0"/>
        <v>0</v>
      </c>
      <c r="G13" s="387"/>
    </row>
    <row r="14" spans="1:7" ht="29.25" customHeight="1">
      <c r="A14" s="373">
        <v>8</v>
      </c>
      <c r="B14" s="246" t="s">
        <v>255</v>
      </c>
      <c r="C14" s="258" t="s">
        <v>247</v>
      </c>
      <c r="D14" s="259">
        <f>D7*0.2</f>
        <v>14.880000000000003</v>
      </c>
      <c r="E14" s="261">
        <v>0</v>
      </c>
      <c r="F14" s="261">
        <f t="shared" si="0"/>
        <v>0</v>
      </c>
      <c r="G14" s="387"/>
    </row>
    <row r="15" spans="1:7" ht="29.25" customHeight="1">
      <c r="A15" s="373">
        <v>9</v>
      </c>
      <c r="B15" s="246" t="s">
        <v>256</v>
      </c>
      <c r="C15" s="258" t="s">
        <v>247</v>
      </c>
      <c r="D15" s="259">
        <v>10</v>
      </c>
      <c r="E15" s="261">
        <v>0</v>
      </c>
      <c r="F15" s="261">
        <f t="shared" si="0"/>
        <v>0</v>
      </c>
      <c r="G15" s="387"/>
    </row>
    <row r="16" spans="1:7" ht="15" customHeight="1">
      <c r="A16" s="373">
        <v>10</v>
      </c>
      <c r="B16" s="246" t="s">
        <v>257</v>
      </c>
      <c r="C16" s="258" t="s">
        <v>247</v>
      </c>
      <c r="D16" s="259">
        <f>(D7+D8)*0.25</f>
        <v>19.8</v>
      </c>
      <c r="E16" s="261">
        <v>0</v>
      </c>
      <c r="F16" s="261">
        <f t="shared" si="0"/>
        <v>0</v>
      </c>
      <c r="G16" s="387"/>
    </row>
    <row r="17" spans="1:7" ht="41.25" customHeight="1">
      <c r="A17" s="373">
        <v>11</v>
      </c>
      <c r="B17" s="246" t="s">
        <v>258</v>
      </c>
      <c r="C17" s="258" t="s">
        <v>9</v>
      </c>
      <c r="D17" s="259">
        <v>3</v>
      </c>
      <c r="E17" s="261">
        <v>0</v>
      </c>
      <c r="F17" s="261">
        <f t="shared" si="0"/>
        <v>0</v>
      </c>
      <c r="G17" s="387"/>
    </row>
    <row r="18" spans="1:7" ht="28.5" customHeight="1">
      <c r="A18" s="373">
        <v>12</v>
      </c>
      <c r="B18" s="246" t="s">
        <v>259</v>
      </c>
      <c r="C18" s="258" t="s">
        <v>9</v>
      </c>
      <c r="D18" s="259">
        <v>1</v>
      </c>
      <c r="E18" s="261">
        <v>0</v>
      </c>
      <c r="F18" s="261">
        <f t="shared" si="0"/>
        <v>0</v>
      </c>
      <c r="G18" s="387"/>
    </row>
    <row r="19" spans="1:7" ht="27.75" customHeight="1">
      <c r="A19" s="373">
        <v>13</v>
      </c>
      <c r="B19" s="246" t="s">
        <v>260</v>
      </c>
      <c r="C19" s="258" t="s">
        <v>9</v>
      </c>
      <c r="D19" s="259">
        <v>6</v>
      </c>
      <c r="E19" s="261">
        <v>0</v>
      </c>
      <c r="F19" s="261">
        <f t="shared" si="0"/>
        <v>0</v>
      </c>
      <c r="G19" s="387"/>
    </row>
    <row r="20" spans="1:7" ht="20.25" customHeight="1">
      <c r="A20" s="373">
        <v>14</v>
      </c>
      <c r="B20" s="246" t="s">
        <v>261</v>
      </c>
      <c r="C20" s="258" t="s">
        <v>262</v>
      </c>
      <c r="D20" s="259">
        <v>6.5</v>
      </c>
      <c r="E20" s="261">
        <v>0</v>
      </c>
      <c r="F20" s="261">
        <f t="shared" si="0"/>
        <v>0</v>
      </c>
      <c r="G20" s="387"/>
    </row>
    <row r="21" spans="1:7" ht="17.25" customHeight="1">
      <c r="A21" s="373">
        <v>15</v>
      </c>
      <c r="B21" s="246" t="s">
        <v>263</v>
      </c>
      <c r="C21" s="258" t="s">
        <v>262</v>
      </c>
      <c r="D21" s="259">
        <v>6.5</v>
      </c>
      <c r="E21" s="261">
        <v>0</v>
      </c>
      <c r="F21" s="261">
        <f t="shared" si="0"/>
        <v>0</v>
      </c>
      <c r="G21" s="387"/>
    </row>
    <row r="22" spans="1:7" ht="18.75" customHeight="1">
      <c r="A22" s="373">
        <v>16</v>
      </c>
      <c r="B22" s="246" t="s">
        <v>264</v>
      </c>
      <c r="C22" s="258" t="s">
        <v>10</v>
      </c>
      <c r="D22" s="259">
        <v>158</v>
      </c>
      <c r="E22" s="261">
        <v>0</v>
      </c>
      <c r="F22" s="261">
        <f t="shared" si="0"/>
        <v>0</v>
      </c>
      <c r="G22" s="387"/>
    </row>
    <row r="23" spans="1:7" ht="21.75" customHeight="1">
      <c r="A23" s="373">
        <v>17</v>
      </c>
      <c r="B23" s="246" t="s">
        <v>342</v>
      </c>
      <c r="C23" s="258" t="s">
        <v>9</v>
      </c>
      <c r="D23" s="259">
        <v>2</v>
      </c>
      <c r="E23" s="261">
        <v>0</v>
      </c>
      <c r="F23" s="261">
        <f t="shared" si="0"/>
        <v>0</v>
      </c>
      <c r="G23" s="387"/>
    </row>
    <row r="24" spans="1:7" ht="21" customHeight="1">
      <c r="A24" s="373">
        <v>18</v>
      </c>
      <c r="B24" s="246" t="s">
        <v>265</v>
      </c>
      <c r="C24" s="258" t="s">
        <v>9</v>
      </c>
      <c r="D24" s="259">
        <v>4</v>
      </c>
      <c r="E24" s="261">
        <v>0</v>
      </c>
      <c r="F24" s="261">
        <f t="shared" si="0"/>
        <v>0</v>
      </c>
      <c r="G24" s="387"/>
    </row>
    <row r="25" spans="1:7" ht="17.25" customHeight="1">
      <c r="A25" s="373">
        <v>19</v>
      </c>
      <c r="B25" s="246" t="s">
        <v>266</v>
      </c>
      <c r="C25" s="258" t="s">
        <v>9</v>
      </c>
      <c r="D25" s="259">
        <v>2</v>
      </c>
      <c r="E25" s="261">
        <v>0</v>
      </c>
      <c r="F25" s="261">
        <f t="shared" si="0"/>
        <v>0</v>
      </c>
      <c r="G25" s="387"/>
    </row>
    <row r="26" spans="1:7" ht="30" customHeight="1">
      <c r="A26" s="373">
        <v>20</v>
      </c>
      <c r="B26" s="246" t="s">
        <v>346</v>
      </c>
      <c r="C26" s="245" t="s">
        <v>204</v>
      </c>
      <c r="D26" s="245"/>
      <c r="E26" s="261"/>
      <c r="F26" s="261">
        <v>0</v>
      </c>
      <c r="G26" s="387"/>
    </row>
    <row r="27" spans="1:7" ht="30" customHeight="1">
      <c r="A27" s="373">
        <v>21</v>
      </c>
      <c r="B27" s="246" t="s">
        <v>341</v>
      </c>
      <c r="C27" s="258" t="s">
        <v>21</v>
      </c>
      <c r="D27" s="259">
        <v>3</v>
      </c>
      <c r="E27" s="261">
        <v>0</v>
      </c>
      <c r="F27" s="261">
        <f>D27*E27</f>
        <v>0</v>
      </c>
      <c r="G27" s="387"/>
    </row>
    <row r="28" spans="1:7" ht="23.25" customHeight="1">
      <c r="A28" s="373">
        <v>22</v>
      </c>
      <c r="B28" s="246" t="s">
        <v>340</v>
      </c>
      <c r="C28" s="258" t="s">
        <v>204</v>
      </c>
      <c r="D28" s="259"/>
      <c r="E28" s="261"/>
      <c r="F28" s="261">
        <v>0</v>
      </c>
      <c r="G28" s="387"/>
    </row>
    <row r="29" spans="1:7" ht="13.5" thickBot="1">
      <c r="A29" s="405"/>
      <c r="B29" s="376"/>
      <c r="C29" s="377"/>
      <c r="D29" s="377"/>
      <c r="E29" s="377"/>
      <c r="F29" s="377"/>
      <c r="G29" s="387"/>
    </row>
    <row r="30" spans="1:7" ht="29.25" customHeight="1" thickTop="1">
      <c r="A30" s="406"/>
      <c r="B30" s="409" t="s">
        <v>267</v>
      </c>
      <c r="C30" s="407"/>
      <c r="D30" s="407"/>
      <c r="E30" s="408"/>
      <c r="F30" s="410">
        <f>SUM(F4:F28)</f>
        <v>0</v>
      </c>
      <c r="G30" s="387"/>
    </row>
    <row r="31" spans="1:7" ht="12.75">
      <c r="A31" s="387"/>
      <c r="B31" s="387"/>
      <c r="C31" s="387"/>
      <c r="D31" s="387"/>
      <c r="E31" s="387"/>
      <c r="F31" s="387"/>
      <c r="G31" s="387"/>
    </row>
    <row r="32" spans="1:7" ht="12.75">
      <c r="A32" s="387"/>
      <c r="B32" s="387"/>
      <c r="C32" s="387"/>
      <c r="D32" s="387"/>
      <c r="E32" s="387"/>
      <c r="F32" s="387"/>
      <c r="G32" s="387"/>
    </row>
    <row r="33" spans="1:7" ht="12.75">
      <c r="A33" s="243"/>
      <c r="B33" s="243" t="s">
        <v>347</v>
      </c>
      <c r="C33" s="243"/>
      <c r="D33" s="243"/>
      <c r="E33" s="243"/>
      <c r="F33" s="243"/>
      <c r="G33" s="243"/>
    </row>
    <row r="34" spans="1:7" ht="12.75">
      <c r="A34" s="243"/>
      <c r="B34" s="243"/>
      <c r="C34" s="243"/>
      <c r="D34" s="243"/>
      <c r="E34" s="243"/>
      <c r="F34" s="243"/>
      <c r="G34" s="243"/>
    </row>
    <row r="35" spans="1:7" ht="12.75">
      <c r="A35" s="243"/>
      <c r="B35" s="243"/>
      <c r="C35" s="243"/>
      <c r="D35" s="243"/>
      <c r="E35" s="243"/>
      <c r="F35" s="243"/>
      <c r="G35" s="243"/>
    </row>
    <row r="36" spans="1:7" ht="12.75">
      <c r="A36" s="243"/>
      <c r="B36" s="243"/>
      <c r="C36" s="243"/>
      <c r="D36" s="243"/>
      <c r="E36" s="243"/>
      <c r="F36" s="243"/>
      <c r="G36" s="243"/>
    </row>
  </sheetData>
  <sheetProtection/>
  <mergeCells count="1">
    <mergeCell ref="D2:F2"/>
  </mergeCells>
  <conditionalFormatting sqref="E8:F12 E13:E28 F14:F28 E30:F30">
    <cfRule type="cellIs" priority="2" dxfId="6" operator="lessThan" stopIfTrue="1">
      <formula>0</formula>
    </cfRule>
  </conditionalFormatting>
  <conditionalFormatting sqref="F13">
    <cfRule type="cellIs" priority="1" dxfId="6" operator="lessThan" stopIfTrue="1">
      <formula>0</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G29"/>
  <sheetViews>
    <sheetView zoomScalePageLayoutView="0" workbookViewId="0" topLeftCell="A1">
      <selection activeCell="K10" sqref="K10"/>
    </sheetView>
  </sheetViews>
  <sheetFormatPr defaultColWidth="9.00390625" defaultRowHeight="12.75"/>
  <cols>
    <col min="2" max="2" width="27.75390625" style="0" customWidth="1"/>
    <col min="3" max="3" width="6.25390625" style="0" customWidth="1"/>
    <col min="5" max="5" width="13.875" style="0" customWidth="1"/>
    <col min="6" max="6" width="13.125" style="0" customWidth="1"/>
  </cols>
  <sheetData>
    <row r="2" spans="1:6" ht="14.25">
      <c r="A2" s="379"/>
      <c r="B2" s="379"/>
      <c r="C2" s="379"/>
      <c r="D2" s="426" t="s">
        <v>355</v>
      </c>
      <c r="E2" s="427"/>
      <c r="F2" s="427"/>
    </row>
    <row r="3" spans="1:7" ht="12.75">
      <c r="A3" s="13"/>
      <c r="B3" s="13"/>
      <c r="C3" s="13"/>
      <c r="D3" s="13"/>
      <c r="E3" s="13"/>
      <c r="F3" s="13"/>
      <c r="G3" s="13"/>
    </row>
    <row r="4" spans="1:7" ht="45.75" customHeight="1">
      <c r="A4" s="373"/>
      <c r="B4" s="257" t="s">
        <v>352</v>
      </c>
      <c r="C4" s="245"/>
      <c r="D4" s="245"/>
      <c r="E4" s="245"/>
      <c r="F4" s="245"/>
      <c r="G4" s="387"/>
    </row>
    <row r="5" spans="1:7" ht="7.5" customHeight="1">
      <c r="A5" s="373"/>
      <c r="B5" s="257"/>
      <c r="C5" s="245"/>
      <c r="D5" s="245"/>
      <c r="E5" s="245"/>
      <c r="F5" s="245"/>
      <c r="G5" s="387"/>
    </row>
    <row r="6" spans="1:7" ht="42" customHeight="1">
      <c r="A6" s="373">
        <v>1</v>
      </c>
      <c r="B6" s="246" t="s">
        <v>268</v>
      </c>
      <c r="C6" s="258" t="s">
        <v>247</v>
      </c>
      <c r="D6" s="259">
        <f>212*1*1.2*0.6</f>
        <v>152.64</v>
      </c>
      <c r="E6" s="260">
        <v>0</v>
      </c>
      <c r="F6" s="260">
        <f aca="true" t="shared" si="0" ref="F6:F21">D6*E6</f>
        <v>0</v>
      </c>
      <c r="G6" s="387"/>
    </row>
    <row r="7" spans="1:7" ht="42.75" customHeight="1">
      <c r="A7" s="373">
        <v>2</v>
      </c>
      <c r="B7" s="246" t="s">
        <v>269</v>
      </c>
      <c r="C7" s="258" t="s">
        <v>247</v>
      </c>
      <c r="D7" s="259">
        <f>12*0.6*1.4</f>
        <v>10.079999999999998</v>
      </c>
      <c r="E7" s="261">
        <v>0</v>
      </c>
      <c r="F7" s="261">
        <f t="shared" si="0"/>
        <v>0</v>
      </c>
      <c r="G7" s="387"/>
    </row>
    <row r="8" spans="1:7" ht="55.5" customHeight="1">
      <c r="A8" s="373">
        <v>3</v>
      </c>
      <c r="B8" s="246" t="s">
        <v>270</v>
      </c>
      <c r="C8" s="258" t="s">
        <v>10</v>
      </c>
      <c r="D8" s="259">
        <v>212</v>
      </c>
      <c r="E8" s="261">
        <v>0</v>
      </c>
      <c r="F8" s="261">
        <f t="shared" si="0"/>
        <v>0</v>
      </c>
      <c r="G8" s="387"/>
    </row>
    <row r="9" spans="1:7" ht="28.5" customHeight="1">
      <c r="A9" s="373">
        <v>4</v>
      </c>
      <c r="B9" s="246" t="s">
        <v>253</v>
      </c>
      <c r="C9" s="258" t="s">
        <v>247</v>
      </c>
      <c r="D9" s="259">
        <f>(D7)/2</f>
        <v>5.039999999999999</v>
      </c>
      <c r="E9" s="261">
        <v>0</v>
      </c>
      <c r="F9" s="261">
        <f t="shared" si="0"/>
        <v>0</v>
      </c>
      <c r="G9" s="387"/>
    </row>
    <row r="10" spans="1:7" ht="29.25" customHeight="1">
      <c r="A10" s="373">
        <v>5</v>
      </c>
      <c r="B10" s="246" t="s">
        <v>254</v>
      </c>
      <c r="C10" s="258" t="s">
        <v>247</v>
      </c>
      <c r="D10" s="259">
        <f>D6+D7-D9-D11-D12</f>
        <v>117.15199999999999</v>
      </c>
      <c r="E10" s="261">
        <v>0</v>
      </c>
      <c r="F10" s="261">
        <f t="shared" si="0"/>
        <v>0</v>
      </c>
      <c r="G10" s="387"/>
    </row>
    <row r="11" spans="1:7" ht="42.75" customHeight="1">
      <c r="A11" s="373">
        <v>6</v>
      </c>
      <c r="B11" s="246" t="s">
        <v>255</v>
      </c>
      <c r="C11" s="258" t="s">
        <v>247</v>
      </c>
      <c r="D11" s="259">
        <f>D6*0.2</f>
        <v>30.528</v>
      </c>
      <c r="E11" s="261">
        <v>0</v>
      </c>
      <c r="F11" s="261">
        <f t="shared" si="0"/>
        <v>0</v>
      </c>
      <c r="G11" s="387"/>
    </row>
    <row r="12" spans="1:7" ht="29.25" customHeight="1">
      <c r="A12" s="373">
        <v>7</v>
      </c>
      <c r="B12" s="246" t="s">
        <v>256</v>
      </c>
      <c r="C12" s="258" t="s">
        <v>247</v>
      </c>
      <c r="D12" s="259">
        <v>10</v>
      </c>
      <c r="E12" s="261">
        <v>0</v>
      </c>
      <c r="F12" s="261">
        <f t="shared" si="0"/>
        <v>0</v>
      </c>
      <c r="G12" s="387"/>
    </row>
    <row r="13" spans="1:7" ht="16.5" customHeight="1">
      <c r="A13" s="373">
        <v>8</v>
      </c>
      <c r="B13" s="246" t="s">
        <v>257</v>
      </c>
      <c r="C13" s="258" t="s">
        <v>247</v>
      </c>
      <c r="D13" s="259">
        <f>(D6+D7)*0.25</f>
        <v>40.67999999999999</v>
      </c>
      <c r="E13" s="261">
        <v>0</v>
      </c>
      <c r="F13" s="261">
        <f t="shared" si="0"/>
        <v>0</v>
      </c>
      <c r="G13" s="387"/>
    </row>
    <row r="14" spans="1:7" ht="43.5" customHeight="1">
      <c r="A14" s="373">
        <v>9</v>
      </c>
      <c r="B14" s="246" t="s">
        <v>258</v>
      </c>
      <c r="C14" s="258" t="s">
        <v>9</v>
      </c>
      <c r="D14" s="259">
        <v>4</v>
      </c>
      <c r="E14" s="261">
        <v>0</v>
      </c>
      <c r="F14" s="261">
        <f t="shared" si="0"/>
        <v>0</v>
      </c>
      <c r="G14" s="387"/>
    </row>
    <row r="15" spans="1:7" ht="68.25" customHeight="1">
      <c r="A15" s="373">
        <v>10</v>
      </c>
      <c r="B15" s="246" t="s">
        <v>271</v>
      </c>
      <c r="C15" s="258" t="s">
        <v>9</v>
      </c>
      <c r="D15" s="259">
        <v>2</v>
      </c>
      <c r="E15" s="261">
        <v>0</v>
      </c>
      <c r="F15" s="261">
        <f t="shared" si="0"/>
        <v>0</v>
      </c>
      <c r="G15" s="387"/>
    </row>
    <row r="16" spans="1:7" ht="15.75" customHeight="1">
      <c r="A16" s="373">
        <v>11</v>
      </c>
      <c r="B16" s="246" t="s">
        <v>261</v>
      </c>
      <c r="C16" s="258" t="s">
        <v>262</v>
      </c>
      <c r="D16" s="259">
        <v>12.5</v>
      </c>
      <c r="E16" s="261">
        <v>0</v>
      </c>
      <c r="F16" s="261">
        <f t="shared" si="0"/>
        <v>0</v>
      </c>
      <c r="G16" s="387"/>
    </row>
    <row r="17" spans="1:7" ht="16.5" customHeight="1">
      <c r="A17" s="373">
        <v>12</v>
      </c>
      <c r="B17" s="246" t="s">
        <v>263</v>
      </c>
      <c r="C17" s="258" t="s">
        <v>262</v>
      </c>
      <c r="D17" s="259">
        <f>D16</f>
        <v>12.5</v>
      </c>
      <c r="E17" s="261">
        <v>0</v>
      </c>
      <c r="F17" s="261">
        <f t="shared" si="0"/>
        <v>0</v>
      </c>
      <c r="G17" s="387"/>
    </row>
    <row r="18" spans="1:7" ht="30.75" customHeight="1">
      <c r="A18" s="373">
        <v>13</v>
      </c>
      <c r="B18" s="246" t="s">
        <v>264</v>
      </c>
      <c r="C18" s="258" t="s">
        <v>10</v>
      </c>
      <c r="D18" s="259">
        <v>212</v>
      </c>
      <c r="E18" s="261">
        <v>0</v>
      </c>
      <c r="F18" s="261">
        <f t="shared" si="0"/>
        <v>0</v>
      </c>
      <c r="G18" s="387"/>
    </row>
    <row r="19" spans="1:7" ht="29.25" customHeight="1">
      <c r="A19" s="373">
        <v>14</v>
      </c>
      <c r="B19" s="246" t="s">
        <v>342</v>
      </c>
      <c r="C19" s="258" t="s">
        <v>9</v>
      </c>
      <c r="D19" s="259">
        <v>2</v>
      </c>
      <c r="E19" s="261">
        <v>0</v>
      </c>
      <c r="F19" s="261">
        <f t="shared" si="0"/>
        <v>0</v>
      </c>
      <c r="G19" s="387"/>
    </row>
    <row r="20" spans="1:7" ht="30.75" customHeight="1">
      <c r="A20" s="373">
        <v>15</v>
      </c>
      <c r="B20" s="246" t="s">
        <v>265</v>
      </c>
      <c r="C20" s="258" t="s">
        <v>9</v>
      </c>
      <c r="D20" s="259">
        <v>4</v>
      </c>
      <c r="E20" s="261">
        <v>0</v>
      </c>
      <c r="F20" s="261">
        <f t="shared" si="0"/>
        <v>0</v>
      </c>
      <c r="G20" s="387"/>
    </row>
    <row r="21" spans="1:7" ht="18" customHeight="1">
      <c r="A21" s="373">
        <v>16</v>
      </c>
      <c r="B21" s="246" t="s">
        <v>266</v>
      </c>
      <c r="C21" s="258" t="s">
        <v>9</v>
      </c>
      <c r="D21" s="259">
        <v>2</v>
      </c>
      <c r="E21" s="261">
        <v>0</v>
      </c>
      <c r="F21" s="261">
        <f t="shared" si="0"/>
        <v>0</v>
      </c>
      <c r="G21" s="387"/>
    </row>
    <row r="22" spans="1:7" ht="40.5" customHeight="1">
      <c r="A22" s="373">
        <v>17</v>
      </c>
      <c r="B22" s="246" t="s">
        <v>344</v>
      </c>
      <c r="C22" s="245" t="s">
        <v>204</v>
      </c>
      <c r="D22" s="245"/>
      <c r="E22" s="261"/>
      <c r="F22" s="261">
        <v>0</v>
      </c>
      <c r="G22" s="387"/>
    </row>
    <row r="23" spans="1:7" ht="30.75" customHeight="1">
      <c r="A23" s="373">
        <v>18</v>
      </c>
      <c r="B23" s="246" t="s">
        <v>341</v>
      </c>
      <c r="C23" s="258" t="s">
        <v>21</v>
      </c>
      <c r="D23" s="259">
        <v>3</v>
      </c>
      <c r="E23" s="261">
        <v>0</v>
      </c>
      <c r="F23" s="261">
        <f>D23*E23</f>
        <v>0</v>
      </c>
      <c r="G23" s="387"/>
    </row>
    <row r="24" spans="1:7" ht="30" customHeight="1">
      <c r="A24" s="373">
        <v>19</v>
      </c>
      <c r="B24" s="246" t="s">
        <v>340</v>
      </c>
      <c r="C24" s="258" t="s">
        <v>204</v>
      </c>
      <c r="D24" s="259"/>
      <c r="E24" s="261"/>
      <c r="F24" s="261">
        <v>0</v>
      </c>
      <c r="G24" s="387"/>
    </row>
    <row r="25" spans="1:7" ht="13.5" thickBot="1">
      <c r="A25" s="405"/>
      <c r="B25" s="376"/>
      <c r="C25" s="377"/>
      <c r="D25" s="377"/>
      <c r="E25" s="377"/>
      <c r="F25" s="377"/>
      <c r="G25" s="387"/>
    </row>
    <row r="26" spans="1:7" ht="19.5" customHeight="1" thickTop="1">
      <c r="A26" s="406"/>
      <c r="B26" s="409" t="s">
        <v>267</v>
      </c>
      <c r="C26" s="407"/>
      <c r="D26" s="407"/>
      <c r="E26" s="408"/>
      <c r="F26" s="410">
        <f>SUM(F6:F25)</f>
        <v>0</v>
      </c>
      <c r="G26" s="387"/>
    </row>
    <row r="27" spans="1:7" ht="12.75">
      <c r="A27" s="387"/>
      <c r="B27" s="387"/>
      <c r="C27" s="387"/>
      <c r="D27" s="387"/>
      <c r="E27" s="387"/>
      <c r="F27" s="387"/>
      <c r="G27" s="387"/>
    </row>
    <row r="28" spans="1:7" ht="12.75">
      <c r="A28" s="387"/>
      <c r="B28" s="387"/>
      <c r="C28" s="387"/>
      <c r="D28" s="387"/>
      <c r="E28" s="387"/>
      <c r="F28" s="387"/>
      <c r="G28" s="387"/>
    </row>
    <row r="29" spans="1:7" ht="12.75">
      <c r="A29" s="243"/>
      <c r="B29" t="s">
        <v>343</v>
      </c>
      <c r="C29" s="243"/>
      <c r="D29" s="243"/>
      <c r="E29" s="243"/>
      <c r="F29" s="243"/>
      <c r="G29" s="243"/>
    </row>
  </sheetData>
  <sheetProtection/>
  <mergeCells count="1">
    <mergeCell ref="D2:F2"/>
  </mergeCells>
  <conditionalFormatting sqref="E7:F9 E10:E24 F11:F24 E26:F26">
    <cfRule type="cellIs" priority="2" dxfId="6" operator="lessThan" stopIfTrue="1">
      <formula>0</formula>
    </cfRule>
  </conditionalFormatting>
  <conditionalFormatting sqref="F10">
    <cfRule type="cellIs" priority="1" dxfId="6" operator="lessThan" stopIfTrue="1">
      <formula>0</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CENIK</dc:title>
  <dc:subject>RV občinskih cest</dc:subject>
  <dc:creator>Kos</dc:creator>
  <cp:keywords/>
  <dc:description>naročnik: Občina Ilirska Bistrica</dc:description>
  <cp:lastModifiedBy>stanko </cp:lastModifiedBy>
  <cp:lastPrinted>2015-11-11T12:07:56Z</cp:lastPrinted>
  <dcterms:created xsi:type="dcterms:W3CDTF">2004-01-22T10:27:27Z</dcterms:created>
  <dcterms:modified xsi:type="dcterms:W3CDTF">2015-11-11T12:11:08Z</dcterms:modified>
  <cp:category/>
  <cp:version/>
  <cp:contentType/>
  <cp:contentStatus/>
</cp:coreProperties>
</file>