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40" windowHeight="6660" tabRatio="976" activeTab="1"/>
  </bookViews>
  <sheets>
    <sheet name="OSNOVA" sheetId="1" r:id="rId1"/>
    <sheet name="SKUPNA REK" sheetId="2" r:id="rId2"/>
    <sheet name="REKAPITULACIJA" sheetId="3" r:id="rId3"/>
    <sheet name="REK GR. D." sheetId="4" r:id="rId4"/>
    <sheet name="Pripravljalna dela" sheetId="5" r:id="rId5"/>
    <sheet name="Rušitvena dela" sheetId="6" r:id="rId6"/>
    <sheet name="Zemeljska dela" sheetId="7" r:id="rId7"/>
    <sheet name="Betonska dela" sheetId="8" r:id="rId8"/>
    <sheet name="Zidarska dela" sheetId="9" r:id="rId9"/>
    <sheet name="Tesarska dela" sheetId="10" r:id="rId10"/>
    <sheet name="Odvodnjavanje" sheetId="11" r:id="rId11"/>
    <sheet name="Voziščna k." sheetId="12" r:id="rId12"/>
    <sheet name="Oprema cest" sheetId="13" r:id="rId13"/>
    <sheet name="REK OBRT. D." sheetId="14" r:id="rId14"/>
    <sheet name="Krovskokleparska dela" sheetId="15" r:id="rId15"/>
    <sheet name="Ključavničarska dela" sheetId="16" r:id="rId16"/>
    <sheet name="HPR_SD_stara verzija" sheetId="17" state="hidden" r:id="rId17"/>
  </sheets>
  <externalReferences>
    <externalReference r:id="rId20"/>
  </externalReferences>
  <definedNames>
    <definedName name="datum" localSheetId="7">'OSNOVA'!#REF!</definedName>
    <definedName name="datum" localSheetId="10">'OSNOVA'!#REF!</definedName>
    <definedName name="datum" localSheetId="12">'OSNOVA'!#REF!</definedName>
    <definedName name="datum" localSheetId="4">'OSNOVA'!#REF!</definedName>
    <definedName name="datum" localSheetId="5">'OSNOVA'!#REF!</definedName>
    <definedName name="datum" localSheetId="9">'OSNOVA'!#REF!</definedName>
    <definedName name="datum" localSheetId="11">'OSNOVA'!#REF!</definedName>
    <definedName name="datum" localSheetId="6">'OSNOVA'!#REF!</definedName>
    <definedName name="datum" localSheetId="8">'OSNOVA'!#REF!</definedName>
    <definedName name="datum">'OSNOVA'!#REF!</definedName>
    <definedName name="DDV">'OSNOVA'!$B$51</definedName>
    <definedName name="DEL">'OSNOVA'!$B$41</definedName>
    <definedName name="DF">'OSNOVA'!$B$49</definedName>
    <definedName name="DobMont">'OSNOVA'!$B$49</definedName>
    <definedName name="FakStro">'OSNOVA'!#REF!</definedName>
    <definedName name="FaktStro">'[1]osnova'!$B$14</definedName>
    <definedName name="FR">'OSNOVA'!#REF!</definedName>
    <definedName name="FRD">'OSNOVA'!$B$47</definedName>
    <definedName name="investicija" localSheetId="7">#REF!</definedName>
    <definedName name="investicija" localSheetId="15">#REF!</definedName>
    <definedName name="investicija" localSheetId="14">#REF!</definedName>
    <definedName name="investicija" localSheetId="10">#REF!</definedName>
    <definedName name="investicija" localSheetId="12">#REF!</definedName>
    <definedName name="investicija" localSheetId="4">#REF!</definedName>
    <definedName name="investicija" localSheetId="3">#REF!</definedName>
    <definedName name="investicija" localSheetId="13">#REF!</definedName>
    <definedName name="investicija" localSheetId="2">#REF!</definedName>
    <definedName name="investicija" localSheetId="5">#REF!</definedName>
    <definedName name="investicija" localSheetId="1">#REF!</definedName>
    <definedName name="investicija" localSheetId="9">#REF!</definedName>
    <definedName name="investicija" localSheetId="11">#REF!</definedName>
    <definedName name="investicija" localSheetId="6">#REF!</definedName>
    <definedName name="investicija" localSheetId="8">#REF!</definedName>
    <definedName name="investicija">#REF!</definedName>
    <definedName name="OBJEKT">'OSNOVA'!$B$45</definedName>
    <definedName name="OZN">'OSNOVA'!$B$43</definedName>
    <definedName name="_xlnm.Print_Area" localSheetId="7">'Betonska dela'!$A$1:$G$60</definedName>
    <definedName name="_xlnm.Print_Area" localSheetId="15">'Ključavničarska dela'!$A$1:$G$58</definedName>
    <definedName name="_xlnm.Print_Area" localSheetId="14">'Krovskokleparska dela'!$A$1:$G$38</definedName>
    <definedName name="_xlnm.Print_Area" localSheetId="10">'Odvodnjavanje'!$A$1:$G$47</definedName>
    <definedName name="_xlnm.Print_Area" localSheetId="12">'Oprema cest'!$A$1:$G$19</definedName>
    <definedName name="_xlnm.Print_Area" localSheetId="0">'OSNOVA'!$A$1:$B$37</definedName>
    <definedName name="_xlnm.Print_Area" localSheetId="4">'Pripravljalna dela'!$A$1:$G$32</definedName>
    <definedName name="_xlnm.Print_Area" localSheetId="3">'REK GR. D.'!$A$1:$F$33</definedName>
    <definedName name="_xlnm.Print_Area" localSheetId="13">'REK OBRT. D.'!$A$1:$F$17</definedName>
    <definedName name="_xlnm.Print_Area" localSheetId="2">'REKAPITULACIJA'!$A$1:$F$25</definedName>
    <definedName name="_xlnm.Print_Area" localSheetId="5">'Rušitvena dela'!$A$1:$G$29</definedName>
    <definedName name="_xlnm.Print_Area" localSheetId="1">'SKUPNA REK'!$A$1:$F$27</definedName>
    <definedName name="_xlnm.Print_Area" localSheetId="9">'Tesarska dela'!$A$1:$G$38</definedName>
    <definedName name="_xlnm.Print_Area" localSheetId="11">'Voziščna k.'!$A$1:$G$25</definedName>
    <definedName name="_xlnm.Print_Area" localSheetId="6">'Zemeljska dela'!$A$1:$G$33</definedName>
    <definedName name="_xlnm.Print_Area" localSheetId="8">'Zidarska dela'!$A$1:$G$26</definedName>
    <definedName name="Reviz" localSheetId="7">'OSNOVA'!#REF!</definedName>
    <definedName name="Reviz" localSheetId="10">'OSNOVA'!#REF!</definedName>
    <definedName name="Reviz" localSheetId="12">'OSNOVA'!#REF!</definedName>
    <definedName name="Reviz" localSheetId="4">'OSNOVA'!#REF!</definedName>
    <definedName name="Reviz" localSheetId="5">'OSNOVA'!#REF!</definedName>
    <definedName name="Reviz" localSheetId="9">'OSNOVA'!#REF!</definedName>
    <definedName name="Reviz" localSheetId="11">'OSNOVA'!#REF!</definedName>
    <definedName name="Reviz" localSheetId="6">'OSNOVA'!#REF!</definedName>
    <definedName name="Reviz" localSheetId="8">'OSNOVA'!#REF!</definedName>
    <definedName name="Reviz">'OSNOVA'!#REF!</definedName>
    <definedName name="stmape" localSheetId="7">'OSNOVA'!#REF!</definedName>
    <definedName name="stmape" localSheetId="10">'OSNOVA'!#REF!</definedName>
    <definedName name="stmape" localSheetId="12">'OSNOVA'!#REF!</definedName>
    <definedName name="stmape" localSheetId="4">'OSNOVA'!#REF!</definedName>
    <definedName name="stmape" localSheetId="5">'OSNOVA'!#REF!</definedName>
    <definedName name="stmape" localSheetId="9">'OSNOVA'!#REF!</definedName>
    <definedName name="stmape" localSheetId="11">'OSNOVA'!#REF!</definedName>
    <definedName name="stmape" localSheetId="6">'OSNOVA'!#REF!</definedName>
    <definedName name="stmape" localSheetId="8">'OSNOVA'!#REF!</definedName>
    <definedName name="stmape">'OSNOVA'!#REF!</definedName>
    <definedName name="stnac" localSheetId="7">'OSNOVA'!#REF!</definedName>
    <definedName name="stnac" localSheetId="10">'OSNOVA'!#REF!</definedName>
    <definedName name="stnac" localSheetId="12">'OSNOVA'!#REF!</definedName>
    <definedName name="stnac" localSheetId="4">'OSNOVA'!#REF!</definedName>
    <definedName name="stnac" localSheetId="5">'OSNOVA'!#REF!</definedName>
    <definedName name="stnac" localSheetId="9">'OSNOVA'!#REF!</definedName>
    <definedName name="stnac" localSheetId="11">'OSNOVA'!#REF!</definedName>
    <definedName name="stnac" localSheetId="6">'OSNOVA'!#REF!</definedName>
    <definedName name="stnac" localSheetId="8">'OSNOVA'!#REF!</definedName>
    <definedName name="stnac">'OSNOVA'!#REF!</definedName>
    <definedName name="stpro" localSheetId="7">'OSNOVA'!#REF!</definedName>
    <definedName name="stpro" localSheetId="10">'OSNOVA'!#REF!</definedName>
    <definedName name="stpro" localSheetId="12">'OSNOVA'!#REF!</definedName>
    <definedName name="stpro" localSheetId="4">'OSNOVA'!#REF!</definedName>
    <definedName name="stpro" localSheetId="5">'OSNOVA'!#REF!</definedName>
    <definedName name="stpro" localSheetId="9">'OSNOVA'!#REF!</definedName>
    <definedName name="stpro" localSheetId="11">'OSNOVA'!#REF!</definedName>
    <definedName name="stpro" localSheetId="6">'OSNOVA'!#REF!</definedName>
    <definedName name="stpro" localSheetId="8">'OSNOVA'!#REF!</definedName>
    <definedName name="stpro">'OSNOVA'!#REF!</definedName>
    <definedName name="TecEURO">'[1]osnova'!$B$12</definedName>
    <definedName name="_xlnm.Print_Titles" localSheetId="7">'Betonska dela'!$14:$15</definedName>
    <definedName name="_xlnm.Print_Titles" localSheetId="16">'HPR_SD_stara verzija'!$5:$6</definedName>
    <definedName name="_xlnm.Print_Titles" localSheetId="15">'Ključavničarska dela'!$15:$16</definedName>
    <definedName name="_xlnm.Print_Titles" localSheetId="14">'Krovskokleparska dela'!$15:$16</definedName>
    <definedName name="_xlnm.Print_Titles" localSheetId="10">'Odvodnjavanje'!$10:$11</definedName>
    <definedName name="_xlnm.Print_Titles" localSheetId="12">'Oprema cest'!$10:$11</definedName>
    <definedName name="_xlnm.Print_Titles" localSheetId="4">'Pripravljalna dela'!$12:$13</definedName>
    <definedName name="_xlnm.Print_Titles" localSheetId="5">'Rušitvena dela'!$14:$15</definedName>
    <definedName name="_xlnm.Print_Titles" localSheetId="9">'Tesarska dela'!$13:$14</definedName>
    <definedName name="_xlnm.Print_Titles" localSheetId="11">'Voziščna k.'!$10:$11</definedName>
    <definedName name="_xlnm.Print_Titles" localSheetId="6">'Zemeljska dela'!$14:$15</definedName>
    <definedName name="_xlnm.Print_Titles" localSheetId="8">'Zidarska dela'!$13:$14</definedName>
    <definedName name="tocka" localSheetId="7">'OSNOVA'!#REF!</definedName>
    <definedName name="tocka" localSheetId="15">'OSNOVA'!#REF!</definedName>
    <definedName name="tocka" localSheetId="14">'OSNOVA'!#REF!</definedName>
    <definedName name="tocka" localSheetId="10">'OSNOVA'!#REF!</definedName>
    <definedName name="tocka" localSheetId="12">'OSNOVA'!#REF!</definedName>
    <definedName name="tocka" localSheetId="4">'OSNOVA'!#REF!</definedName>
    <definedName name="tocka" localSheetId="3">'OSNOVA'!#REF!</definedName>
    <definedName name="tocka" localSheetId="13">'OSNOVA'!#REF!</definedName>
    <definedName name="tocka" localSheetId="2">'OSNOVA'!#REF!</definedName>
    <definedName name="tocka" localSheetId="5">'OSNOVA'!#REF!</definedName>
    <definedName name="tocka" localSheetId="1">'OSNOVA'!#REF!</definedName>
    <definedName name="tocka" localSheetId="9">'OSNOVA'!#REF!</definedName>
    <definedName name="tocka" localSheetId="11">'OSNOVA'!#REF!</definedName>
    <definedName name="tocka" localSheetId="6">'OSNOVA'!#REF!</definedName>
    <definedName name="tocka" localSheetId="8">'OSNOVA'!#REF!</definedName>
    <definedName name="tocka">'OSNOVA'!#REF!</definedName>
  </definedNames>
  <calcPr fullCalcOnLoad="1" fullPrecision="0"/>
</workbook>
</file>

<file path=xl/sharedStrings.xml><?xml version="1.0" encoding="utf-8"?>
<sst xmlns="http://schemas.openxmlformats.org/spreadsheetml/2006/main" count="609" uniqueCount="313">
  <si>
    <r>
      <t>Izdelava, dobava in montaža fiksnega okna</t>
    </r>
    <r>
      <rPr>
        <sz val="9"/>
        <rFont val="Arial"/>
        <family val="2"/>
      </rPr>
      <t xml:space="preserve">
Dim. šxh 2,77 m x 1,00 m (delitev zasteklitve po shemi). Okno z zasteklitvijo, z alu okvirji, barve po izboru projektanta; steklo iz dvoslojnega termopana; Vse potrebno okovje, tesnila, vgradnja med kovinske, toplotno izolativne panele na kovinsko podkonstrukcijo, med okni se vgradi maska iz alu pločevine širine 12 in 30 cm višine 1,00 m.</t>
    </r>
  </si>
  <si>
    <r>
      <t>Izdelava, dobava in montaža fiksnega okna</t>
    </r>
    <r>
      <rPr>
        <sz val="9"/>
        <rFont val="Arial"/>
        <family val="2"/>
      </rPr>
      <t xml:space="preserve">
Dim. šxh 2,52 m x 1,00 m (delitev zasteklitve po shemi). Okno z zasteklitvijo, z alu okvirji, barve po izboru projektanta; steklo iz dvoslojnega termopana; Vse potrebno okovje, tesnila, vgradnja med kovinske, toplotno izolativne panele na kovinsko podkonstrukcijo, med okni se vgradi maska iz alu pločevine širine 12 in 30 cm višine 1,00 m.</t>
    </r>
  </si>
  <si>
    <r>
      <t>Izdelava, dobava in montaža fiksnega okna</t>
    </r>
    <r>
      <rPr>
        <sz val="9"/>
        <rFont val="Arial"/>
        <family val="2"/>
      </rPr>
      <t xml:space="preserve">
Dim. šxh 2,64 m x 1,00 m (delitev zasteklitve po shemi). Okno z zasteklitvijo, z alu okvirji, barve po izboru projektanta; steklo iz dvoslojnega termopana; Vse potrebno okovje, tesnila, vgradnja med kovinske, toplotno izolativne panele na kovinsko podkonstrukcijo, med okni se vgradi maska iz alu pločevine širine 12 in 30 cm višine 1,00 m.</t>
    </r>
  </si>
  <si>
    <r>
      <t>Izdelava, dobava in montaža okna za odvod dima</t>
    </r>
    <r>
      <rPr>
        <sz val="9"/>
        <rFont val="Arial"/>
        <family val="2"/>
      </rPr>
      <t xml:space="preserve">
Dim. šxh 2,12 m x 1,00 m (delitev zasteklitve po shemi) Okno z zasteklitvijo, z alu okvirji, barve po izboru projektanta; steklo iz dvoslojnega termopana; Odpiranje dela okna dim 1,80 x 0,90 m okrog horizontalne osi, preko ročnega mehanizma, drugi del okna je fiksen. Vse potrebno okovje, tesnila, vgradnja med kovinske, toplotno izolativne panele na kovinsko podkonstrukcijo, med okni se vgradi maska iz alu pločevine širine 12 in 30 cm višine 1,00 m.</t>
    </r>
  </si>
  <si>
    <r>
      <t>Izdelava, dobava in montaža fiksnega okna</t>
    </r>
    <r>
      <rPr>
        <sz val="9"/>
        <rFont val="Arial"/>
        <family val="2"/>
      </rPr>
      <t xml:space="preserve">
Dim. šxh 2,12 m x 1,00 m (delitev zasteklitve po shemi). Okno z zasteklitvijo, z alu okvirji, barve po izboru projektanta; steklo iz dvoslojnega termopana; Vse potrebno okovje, tesnila, vgradnja med kovinske, toplotno izolativne panele na kovinsko podkonstrukcijo, med okni se vgradi maska iz alu pločevine širine 12 in 30 cm višine 1,00 m.</t>
    </r>
  </si>
  <si>
    <r>
      <t>Dobava panelov in oblaganje sten</t>
    </r>
    <r>
      <rPr>
        <sz val="9"/>
        <rFont val="Arial"/>
        <family val="2"/>
      </rPr>
      <t xml:space="preserve"> v sestavi: kovinski toplotnoizolativni sendvič paneli deb. 5 cm (kot. npr. Trimoterm FTV 50), vijačeno na kovinsko podkonstrukcijo (pritrjevanje po detajlu proizvajalca), kompletno z vogalnimi zaključki. Na zunanji in notranji strani zaključena, v odtenku po izboru in navodilu projektanta. Montaža v skladu z detajli in navodili dobavitelja.</t>
    </r>
  </si>
  <si>
    <r>
      <t>Dobava in polaganje horizontalne hidroizolacije,</t>
    </r>
    <r>
      <rPr>
        <sz val="9"/>
        <rFont val="Arial"/>
        <family val="2"/>
      </rPr>
      <t xml:space="preserve"> 1x hladni premaz, bitumenski varilni trakovi (en sloj), vključena dobava materiala, transport ter vsa pomožna dela, obračun po m2;</t>
    </r>
  </si>
  <si>
    <t>ur KV</t>
  </si>
  <si>
    <t>ur PK</t>
  </si>
  <si>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</si>
  <si>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</si>
  <si>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</si>
  <si>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</si>
  <si>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</si>
  <si>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</si>
  <si>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</si>
  <si>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</si>
  <si>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</si>
  <si>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</si>
  <si>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</si>
  <si>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</si>
  <si>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</si>
  <si>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</si>
  <si>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</si>
  <si>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</si>
  <si>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</si>
  <si>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</si>
  <si>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</si>
  <si>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</si>
  <si>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</si>
  <si>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</si>
  <si>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</si>
  <si>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</si>
  <si>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</si>
  <si>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</si>
  <si>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</si>
  <si>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</si>
  <si>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</si>
  <si>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</si>
  <si>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</si>
  <si>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</si>
  <si>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</si>
  <si>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</si>
  <si>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</si>
  <si>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</si>
  <si>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</si>
  <si>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</si>
  <si>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</si>
  <si>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</si>
  <si>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</si>
  <si>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</si>
  <si>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</si>
  <si>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</si>
  <si>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</si>
  <si>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Izdelava uvrtanih AB pilotov</t>
    </r>
    <r>
      <rPr>
        <sz val="9"/>
        <rFont val="Arial"/>
        <family val="2"/>
      </rPr>
      <t xml:space="preserve"> sistema Benotto fi 60 cm, z izkopom, odvozom izkopanega materiala v trajno deponijo do 10,00 km ter dobavo in vgrajevanje betona C25/30, vgrajevanje armaturnih košev, spremljajoče meritve v vrtini, preizkus zveznosti pilotov (predvidoma 25% izdelanih pilotov). Povprečna dolžina pilotov 12,00 m, obračun po m1 pilotov;</t>
    </r>
  </si>
  <si>
    <r>
      <t xml:space="preserve">Dobava in montaža Fe L kotnika </t>
    </r>
    <r>
      <rPr>
        <sz val="9"/>
        <rFont val="Arial"/>
        <family val="2"/>
      </rPr>
      <t>dim. 70/70/5 mm v rob ab talne plošče pri poglobitvah in pri vratih, obračun po tekočem metru;</t>
    </r>
  </si>
  <si>
    <r>
      <t>Premični montažni kovinski oder</t>
    </r>
    <r>
      <rPr>
        <sz val="9"/>
        <rFont val="Arial CE"/>
        <family val="2"/>
      </rPr>
      <t xml:space="preserve"> za izvajanje vseh del (gradbena, obrtniška in inštalacijska dela) v prostorih višine nad 5 do 6 m (ter za izdelavo fasade in ostalih krovskokleparskih del), obračun po m2, enkratna površina prostorov. V ceni je zajeti tudi premikanje odrov, sidranje in najemnino. </t>
    </r>
  </si>
  <si>
    <r>
      <t>Dobava in pokrivanje slemena</t>
    </r>
    <r>
      <rPr>
        <sz val="9"/>
        <rFont val="Arial"/>
        <family val="2"/>
      </rPr>
      <t xml:space="preserve"> z Fe barvane pločevine deb. 0,6 mm razvite širine do 60 cm, vsa pomožna dela na objektu, komplet z vsem pritrdilnim in spojnim materialom, vodonepropustno izvedbo, komplet vse po detajlu in navodilih izvajalca kritine, obračun po tekočem metru;</t>
    </r>
  </si>
  <si>
    <r>
      <t>Zaključek strehe od fasadnem panelu</t>
    </r>
    <r>
      <rPr>
        <sz val="9"/>
        <rFont val="Arial"/>
        <family val="2"/>
      </rPr>
      <t xml:space="preserve"> s Fe barvano pločevino debeline 0,60 mm, razvite širine do 60 cm, komplet s sidri, čepi, pritrjeno na fasado in streho, komplet s vsem pritrdilnim in spojnim materialom, vodonepropustno izvedbo, komplet vse po detajlu in navodilih izvajalca kritine, obračun po tekočem metru;</t>
    </r>
  </si>
  <si>
    <r>
      <t>Pločevinasti zaključek strešne kritine na čelih strehe</t>
    </r>
    <r>
      <rPr>
        <sz val="9"/>
        <rFont val="Arial"/>
        <family val="2"/>
      </rPr>
      <t xml:space="preserve"> iz Alu barvane pločevine debeline 0,60 mm, razvite širine do 60 cm, vsa pomožna dela na objektu, komplet z vsem pritrdilnim in spojnim materialom, vodonepropustno izvedbo, komplet vse po detajlu in navodilih izvajalca kritine, obračun po tekočem metru;</t>
    </r>
  </si>
  <si>
    <r>
      <t>Dobava in montaža odtočnih žlebov</t>
    </r>
    <r>
      <rPr>
        <sz val="9"/>
        <rFont val="Arial"/>
        <family val="2"/>
      </rPr>
      <t xml:space="preserve"> iz Fe barvane pločevine deb. 0,6 mm v barvi po izbiri projektanta, z zaščitno rešetko, pritrjevanjem v nosilno konstrukcijo, komplet z vsem pritrdilnim in spojnim materialom, vodonepropustno izvedbo, komplet vse po detajlu in navodilih izvajalca kritine, obračun po tekočem metru;</t>
    </r>
  </si>
  <si>
    <r>
      <t xml:space="preserve">Dobava in montaža strešnih odtočnih cevi </t>
    </r>
    <r>
      <rPr>
        <sz val="9"/>
        <rFont val="Arial CE"/>
        <family val="2"/>
      </rPr>
      <t>fi 150 mm iz Fe barvane pločevine deb. 0,6 mm v barvi po izbiri projektanta, z zaščitno rešetko, koleni, pritrjevanjem cevi v nosilno konstrukcijo, komplet z vsem pritrdilnim in spojnim materialom, vodonepropustno izvedbo, komplet vse po detajlu in navodilih izvajalca kritine, obračun po tekočem metru;</t>
    </r>
  </si>
  <si>
    <t>Vključno s vsem pritdilnim in spojnim materialom, vsemi izrezi za odprtine, dodatnimi deli in prenosi.</t>
  </si>
  <si>
    <r>
      <t xml:space="preserve">Široki izkop gradbene jame v zemljini III. ktg., </t>
    </r>
    <r>
      <rPr>
        <sz val="9"/>
        <rFont val="Arial"/>
        <family val="2"/>
      </rPr>
      <t xml:space="preserve">v povprečni globini 2,50 m od kote terena oziroma po navodilu geomehanika, kjer je potrebno material </t>
    </r>
    <r>
      <rPr>
        <sz val="9"/>
        <rFont val="Arial"/>
        <family val="2"/>
      </rPr>
      <t>nasipati se izkoplje v povprečni globini 0,50 m oziroma po navodilu geomehanika, z direktnim nakladanjem materiala na kamion in odvozom v javno deponijo, vključno s plačilom ustrezne pristojbine, obračun po kubičnem metru; Opis zemljin v geološkem poročilu.</t>
    </r>
  </si>
  <si>
    <r>
      <t>Odbijanje in obdelava glav pilotov</t>
    </r>
    <r>
      <rPr>
        <sz val="9"/>
        <rFont val="Arial"/>
        <family val="2"/>
      </rPr>
      <t xml:space="preserve"> fi 60 cm in odvozom ruševin v javno deponijo, vključno s plačilom ustrezne pristojbine;</t>
    </r>
  </si>
  <si>
    <t>Tehnologija izvedbe izkopa in varovanja gradbenejame  je predmet izvajalca. Pred potrditvijo načina izkopa in varovanja je potrebno pridobiti potrditev projektnata gradbenih konstrukcij, geologa in geomehanika</t>
  </si>
  <si>
    <t>Izvajalec je dolžan pri izvedbi izkopov prestaviti vse obstoječe inštalacijske vode: fekalno in meteorno kanalizacijo, elektroinštalacijo, telefon in vodovod.</t>
  </si>
  <si>
    <t>Upoštevati je potrebno uredbo o zelenem javnem naročanju, kompletno s certifikatom.</t>
  </si>
  <si>
    <r>
      <t>Betoniranje podložnega betona</t>
    </r>
    <r>
      <rPr>
        <sz val="9"/>
        <rFont val="Arial"/>
        <family val="2"/>
      </rPr>
      <t xml:space="preserve"> C8/10, debeline do 10 cm pod temelji, z vsemi transporti in nego betona, obračun po m3;</t>
    </r>
  </si>
  <si>
    <r>
      <t>Dobava, krivljene in polaganje gladke armature</t>
    </r>
    <r>
      <rPr>
        <sz val="9"/>
        <rFont val="Arial"/>
        <family val="2"/>
      </rPr>
      <t xml:space="preserve"> RA 240/360, obračun po kilogramu;</t>
    </r>
  </si>
  <si>
    <t>V ceni upoštevati tudi: vsa pripravljalna in zaključna dela; ves notranji in zunanji vertikalni ter horizontalni transport; upoštevati vse predpise, standarde in proizvajalca kritine.</t>
  </si>
  <si>
    <t>Pri vseh pozicijah upoštevati tudi: ves potrebni vezni in pritrdilni material; vse mere kontrolirati na gradbišču; vsa pripravljalna in zaključna dela. Vsa kleparska dela se izvedejo po navodilih in zahtevah proizvajalca kritine, vključno z izdelalavo vseh potrebnimih dilatacij.</t>
  </si>
  <si>
    <t>Pri opaženju upoštevati tudi: vsa pripravljalna in zaključna dela; vse vertikalne in horizontalne prenose, transporte in prevoze; opaž vidnih betonov iz gladkih opažnih elementov, če je to v poz. posebej zahtevano; vsa vezanja in podpiranja opažev; razopaženje po končanih delih.</t>
  </si>
  <si>
    <t>Vsi potrebni odri za izdelavo so vpoštevani v enotnih cenah ali faktorju razen tistih ki so posebej prikazani.</t>
  </si>
  <si>
    <t>Pri izvajanju zemeljskih del je potrebno upoštevati navodila projektanta konstrukcije. Izkopi in odvozi zemlje se obračunavajo v raščenem stanju, zasip in tampon so obračunani po m3 v utrjenem stanju.</t>
  </si>
  <si>
    <t>Pri izkopih upoštevati tudi: vse vertikalne in horizontalne prenose, prevoze in transporte; utrjevanje z nabijanjem do predpisane zbitosti po projektu statike; planiranje dna izkopov na točnost + - 3 cm.</t>
  </si>
  <si>
    <t>kpl</t>
  </si>
  <si>
    <t>Obračun po m položenih cevi, fazonske komade se ne obračunava posebej. V ceni zajeta dobava, prevoz, prenos, preizkusi, vgradnja, certifikati, izvedba, ves potrebni material, cevi, fazonski komadi, bet. podloga, obbetoniranje in opažanje. Pri polaganju cevi v objektu pod talno ploščo je potrebna dodatna ojačitev z armaturnim železom po navodilih statika.</t>
  </si>
  <si>
    <t>armatura do fi 12 mm</t>
  </si>
  <si>
    <t>ur</t>
  </si>
  <si>
    <t>armatura fi 14 in več</t>
  </si>
  <si>
    <t>Vsa dela se morajo izvajati v skladu z načrtom in tehničnim poročilom arhitekture in gradbenih konstrukcij ter standardi. Končno poročilo preiskav betona, ki ga izvede pooblaščena institucija, je vkalkulirano v ceni po enoti mere.</t>
  </si>
  <si>
    <r>
      <t>Brezprašno rezanje dilatacij v talni AB plošči</t>
    </r>
    <r>
      <rPr>
        <sz val="9"/>
        <rFont val="Arial CE"/>
        <family val="2"/>
      </rPr>
      <t xml:space="preserve"> globine od 1,5 do 2 cm, obračun po tekočem metru;</t>
    </r>
  </si>
  <si>
    <r>
      <t>Izvedba moziničenih dilatacij</t>
    </r>
    <r>
      <rPr>
        <sz val="9"/>
        <rFont val="Arial"/>
        <family val="2"/>
      </rPr>
      <t xml:space="preserve"> z mozniki GA fi 16 mm dolžine 80 cm postavljeni na 33 cm, na eni strani nataknjeni na alkaten cev na drugi strani v beton oziroma armaturo talne plošče, obračun po komadu;</t>
    </r>
  </si>
  <si>
    <r>
      <t>Kitanje rezanih in mozničenih dilatacij</t>
    </r>
    <r>
      <rPr>
        <sz val="9"/>
        <rFont val="Arial"/>
        <family val="2"/>
      </rPr>
      <t xml:space="preserve"> z dvokomponentnim trajno elastičnim kitom (npr. TIO kit) v tlaku, obračun po tekočem metru;</t>
    </r>
  </si>
  <si>
    <r>
      <t>Mineralni posip talne plošče za oplemenitenje betonskih tlakov</t>
    </r>
    <r>
      <rPr>
        <sz val="9"/>
        <rFont val="Arial"/>
        <family val="2"/>
      </rPr>
      <t xml:space="preserve"> s TAL M KVARC (sive barve 8 kg/m2), obračun po kvadratnem metru;</t>
    </r>
  </si>
  <si>
    <r>
      <t>Čelni opaž ab talnih plošč,</t>
    </r>
    <r>
      <rPr>
        <sz val="9"/>
        <rFont val="Arial"/>
        <family val="2"/>
      </rPr>
      <t xml:space="preserve"> višine do 50 cm, postavitev, odstranitev, čiščenje, transporti in druga pomožna dela, obračun po tekočem metru; (upoštevati tudi izdelavo rež za moznike)</t>
    </r>
  </si>
  <si>
    <t>Ureditev dovozne poti za stroje</t>
  </si>
  <si>
    <t>Nova Gorica, maj 2013</t>
  </si>
  <si>
    <t>PZI</t>
  </si>
  <si>
    <t>SORTIRNICA KOMUNALNIH ODPADKOV ILIRSKA BISTRICA</t>
  </si>
  <si>
    <t>JP KOMUNALA Ilirska Bistrica d.o.o.</t>
  </si>
  <si>
    <t>Prešernova 7</t>
  </si>
  <si>
    <t>6250 Ilirska Bistrica</t>
  </si>
  <si>
    <t>12314_1</t>
  </si>
  <si>
    <r>
      <t xml:space="preserve">Dobava in polaganje linijskih kanalet </t>
    </r>
    <r>
      <rPr>
        <sz val="9"/>
        <rFont val="Arial"/>
        <family val="2"/>
      </rPr>
      <t>s talno LTŽ rešetko za težki promet z nosilnostjo 400 KN, komplet z zasipom, betonskim temeljem, finalno obdelavo, obračun po tekočem metru;</t>
    </r>
  </si>
  <si>
    <r>
      <t>Kompletna izdelava AB vodomernega jaška</t>
    </r>
    <r>
      <rPr>
        <sz val="9"/>
        <rFont val="Arial"/>
        <family val="2"/>
      </rPr>
      <t xml:space="preserve"> dim. 120X100X130 cm. Vključena dobava vsega potrebnega materiala, z izvedbo vseh pomožnih del, obdelava jaška, komplet z dobavo in montažo LTŽ pokrova za težki promet z nosilnostjo 400 KN dim. 50x50 in zasipom ob jašku s tamponskim nasutjem ter izdelavo betonskega temelja, obračun po komadu;</t>
    </r>
  </si>
  <si>
    <r>
      <t>Kompletna izdelava AB jaška</t>
    </r>
    <r>
      <rPr>
        <sz val="9"/>
        <rFont val="Arial"/>
        <family val="2"/>
      </rPr>
      <t xml:space="preserve"> za vodovodni priključek</t>
    </r>
    <r>
      <rPr>
        <b/>
        <sz val="9"/>
        <rFont val="Arial"/>
        <family val="2"/>
      </rPr>
      <t xml:space="preserve"> </t>
    </r>
    <r>
      <rPr>
        <sz val="9"/>
        <rFont val="Arial"/>
        <family val="2"/>
      </rPr>
      <t>dim. 60X60X60 cm. Vključena dobava vsega potrebnega materiala, z izvedbo vseh pomožnih del, obdelava jaška, komplet z dobavo in montažo LTŽ pokrova za težki promet z nosilnostjo 400 KN dim. 50x50 in zasipom ob jašku s tamponskim nasutjem ter izdelavo betonskega temelja, obračun po komadu;</t>
    </r>
  </si>
  <si>
    <r>
      <t>Kompletna izdelava AB el. jaška</t>
    </r>
    <r>
      <rPr>
        <sz val="9"/>
        <rFont val="Arial"/>
        <family val="2"/>
      </rPr>
      <t xml:space="preserve"> </t>
    </r>
    <r>
      <rPr>
        <b/>
        <sz val="9"/>
        <rFont val="Arial"/>
        <family val="2"/>
      </rPr>
      <t xml:space="preserve">v objektu </t>
    </r>
    <r>
      <rPr>
        <sz val="9"/>
        <rFont val="Arial"/>
        <family val="2"/>
      </rPr>
      <t>dim. 80X60X120 cm. Vključena dobava vsega potrebnega materiala, z izvedbo vseh pomožnih del, obdelava jaška, komplet z dobavo in montažo LTŽ pokrova za težki promet z nosilnostjo 400 KN dim. 50x50 in zasipom ob jašku s tamponskim nasutjem ter izdelavo betonskega temelja, obračun po komadu;</t>
    </r>
  </si>
  <si>
    <r>
      <t xml:space="preserve">Kompletna izdelava peskolova iz armiranega poliestra </t>
    </r>
    <r>
      <rPr>
        <sz val="9"/>
        <rFont val="Arial"/>
        <family val="2"/>
      </rPr>
      <t xml:space="preserve">fi 40 cm, globine do 1,00 m, komplet z armiranobetonskim temeljem in vencem ter betonskim pokrovom, z izvedbo vseh pomožnih del, obdelava jaška, komplet z zasipom ob jašku s tamponskim nasutjem, obračun po komadu; </t>
    </r>
  </si>
  <si>
    <r>
      <t xml:space="preserve">Dobava in vgradnja industrijskega talnega sifona </t>
    </r>
    <r>
      <rPr>
        <sz val="9"/>
        <rFont val="Arial"/>
        <family val="2"/>
      </rPr>
      <t>s talno rešetko 30 x 30 cm, z izdelavo betonskega temelja, finalno obdelavo, obračun po komadu;</t>
    </r>
  </si>
  <si>
    <r>
      <t xml:space="preserve">Dobava in vgradnja LTŽ požiralnika </t>
    </r>
    <r>
      <rPr>
        <sz val="9"/>
        <rFont val="Arial"/>
        <family val="2"/>
      </rPr>
      <t>s talno rešetko 30 x 30 cm globine, LTŽ rešetka z nosilnostjo 400 KN, zasipom, izdelavo betonskega temelja, finalno obdelavo, obračun po komadu;</t>
    </r>
  </si>
  <si>
    <r>
      <t>Kompletna izdelava revizijskega jaška iz armiranega poliestra</t>
    </r>
    <r>
      <rPr>
        <sz val="9"/>
        <rFont val="Arial"/>
        <family val="2"/>
      </rPr>
      <t xml:space="preserve"> fi 80 cm, globine do 1,50 m, komplet z armiranobetonskim temeljem in vencem ter LTŽ pokrovom za težki promet z nosilnostjo 400 KN, z izvedbo vseh pomožnih del, obdelava jaška, komplet z zasipom ob jašku s tamponskim nasutjem, obračun po komadu;</t>
    </r>
  </si>
  <si>
    <r>
      <t>Kompletna izdelava revizijskega jaška iz armiranega poliestra</t>
    </r>
    <r>
      <rPr>
        <sz val="9"/>
        <rFont val="Arial"/>
        <family val="2"/>
      </rPr>
      <t xml:space="preserve"> fi 100 cm, globine do 2,00 m, komplet z armiranobetonskim temeljem in vencem ter LTŽ pokrovom za težki promet z nosilnostjo 400 KN, z izvedbo vseh pomožnih del, obdelava jaška, komplet z zasipom ob jašku s tamponskim nasutjem, obračun po komadu;</t>
    </r>
  </si>
  <si>
    <r>
      <t>Kompletna izdelava revizijskega jaška iz armiranega poliestra</t>
    </r>
    <r>
      <rPr>
        <sz val="9"/>
        <rFont val="Arial"/>
        <family val="2"/>
      </rPr>
      <t xml:space="preserve"> fi 60 cm, globine do 1,00 m, komplet z armiranobetonskim temeljem in vencem ter LTŽ pokrovom za težki promet z nosilnostjo 400 KN, z izvedbo vseh pomožnih del, obdelava jaška, komplet z zasipom ob jašku s tamponskim nasutjem, obračun po komadu;</t>
    </r>
  </si>
  <si>
    <r>
      <t>Kompletna izdelava ponikovalnice</t>
    </r>
    <r>
      <rPr>
        <sz val="9"/>
        <rFont val="Arial"/>
        <family val="2"/>
      </rPr>
      <t xml:space="preserve"> iz betonske cevi fi 150 cm, globine do 3,5 m, komplet z armiranobetonskim temeljem in vencem ter betonskim pokrovom, z izvedbo vseh pomožnih del, obdelava jaška, komplet z zasipom ob jašku, obračun po komadu;</t>
    </r>
  </si>
  <si>
    <r>
      <t>Dobava in montaža separatorja lahkih tekočin,</t>
    </r>
    <r>
      <rPr>
        <sz val="9"/>
        <rFont val="Arial CE"/>
        <family val="2"/>
      </rPr>
      <t xml:space="preserve"> pretok: 27l/s, komplet z armiranobetonskim temeljem in vencem ter ltž pokrovi, z izvedbo vseh pomožnih del, obdelava jaška, komplet z zasipom ob jašku s tamponskim nasutjem, obračun po komadu;</t>
    </r>
  </si>
  <si>
    <r>
      <t>Dobava in montaža separatorja maščob</t>
    </r>
    <r>
      <rPr>
        <sz val="9"/>
        <rFont val="Arial CE"/>
        <family val="2"/>
      </rPr>
      <t xml:space="preserve"> z integriranim usedalnikom grobih nečistoč, pretok: 1l/s, komplet z armiranobetonskim temeljem in vencem ter ltž pokrovi, z izvedbo vseh pomožnih del, obdelava jaška, komplet z zasipom ob jašku s tamponskim nasutjem, obračun po komadu;</t>
    </r>
  </si>
  <si>
    <r>
      <t>Odstranitev dreves in grmičevja</t>
    </r>
    <r>
      <rPr>
        <sz val="9"/>
        <rFont val="Arial"/>
        <family val="2"/>
      </rPr>
      <t xml:space="preserve"> pred pričetkom del na obdelovanem območju in odvoz na deponijo vključno s plačilom ustrezne pristojbine;</t>
    </r>
  </si>
  <si>
    <r>
      <t>Odstranitev ograje</t>
    </r>
    <r>
      <rPr>
        <sz val="9"/>
        <rFont val="Arial"/>
        <family val="2"/>
      </rPr>
      <t xml:space="preserve"> kompletno z vrati z nakladanjem in odvozom v javno deponijo, vključno s plačilom ustrezne pristojbine;</t>
    </r>
  </si>
  <si>
    <r>
      <t>Porušitev in odstranitev robnika</t>
    </r>
    <r>
      <rPr>
        <sz val="9"/>
        <rFont val="Arial"/>
        <family val="2"/>
      </rPr>
      <t xml:space="preserve"> iz cementnega betona z nakladanjem in odvozom v javno deponijo, vključno s plačilom ustrezne pristojbine;</t>
    </r>
  </si>
  <si>
    <r>
      <t xml:space="preserve">Odstranjevanje asfalta </t>
    </r>
    <r>
      <rPr>
        <sz val="9"/>
        <rFont val="Arial"/>
        <family val="2"/>
      </rPr>
      <t>z nakladanjem in odvozom v javno deponijo, vključno s plačilom ustrezne      pristojbine;</t>
    </r>
  </si>
  <si>
    <r>
      <t>Ureditev gradbišča</t>
    </r>
    <r>
      <rPr>
        <sz val="9"/>
        <rFont val="Arial CE"/>
        <family val="2"/>
      </rPr>
      <t xml:space="preserve"> skladno z  varnostnim načrtom, ki obsega naslednja dela:</t>
    </r>
  </si>
  <si>
    <t>postavitev gradbiščne ograje</t>
  </si>
  <si>
    <t>postavitev gradbiščnih kontejnerjev</t>
  </si>
  <si>
    <t>omarica prve pomoči</t>
  </si>
  <si>
    <t>gradbiščni el. priključek skupaj z ozemlitvijo in meritvami</t>
  </si>
  <si>
    <t>postavitev gradbene table skladno s Pravilnikom o gradbiščih</t>
  </si>
  <si>
    <t>Postavitev kemičnega WC-ja na gradbišču</t>
  </si>
  <si>
    <t>gasilniki</t>
  </si>
  <si>
    <r>
      <t xml:space="preserve">Izdelava, dobava in montaža enokrilnih pločevinastih vrat V5 </t>
    </r>
    <r>
      <rPr>
        <sz val="9"/>
        <rFont val="Arial"/>
        <family val="2"/>
      </rPr>
      <t>odprtina dim. šxh 1,00 m x 2,20 m. Polna plačevinasta vrata s kovinskim okvirjem, v barvi po izbiri projektanta; Vse potrebno okovje, tesnila, ročaji in materialom za montažo, obračun po komadu;</t>
    </r>
  </si>
  <si>
    <t>SKUPNA REKAPITULACIJA</t>
  </si>
  <si>
    <t>SKUPAJ BREZ DDV:</t>
  </si>
  <si>
    <t xml:space="preserve">ELEKTRO INŠTALACIJE </t>
  </si>
  <si>
    <t>STROJNE INŠTALACIJE</t>
  </si>
  <si>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</si>
  <si>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</si>
  <si>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</si>
  <si>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</si>
  <si>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</si>
  <si>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</si>
  <si>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</si>
  <si>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</si>
  <si>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</si>
  <si>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</si>
  <si>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</si>
  <si>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Investitor:</t>
  </si>
  <si>
    <t>Vrsta projektne dokumentacije:</t>
  </si>
  <si>
    <t>Številčna oznaka načrta in vrsta načrta:</t>
  </si>
  <si>
    <t>Številka načrta:</t>
  </si>
  <si>
    <t>Kraj in datum izdelave načrta:</t>
  </si>
  <si>
    <t>Osnovni podatki o projektni dokumentaciji:</t>
  </si>
  <si>
    <t>DDV:</t>
  </si>
  <si>
    <t>DDV</t>
  </si>
  <si>
    <t>I.</t>
  </si>
  <si>
    <t>II.</t>
  </si>
  <si>
    <t>Objekt:</t>
  </si>
  <si>
    <t>Vrsta del</t>
  </si>
  <si>
    <t>Opombe:</t>
  </si>
  <si>
    <t>Oznaka vrste načrta</t>
  </si>
  <si>
    <t>REKAPITULACIJA</t>
  </si>
  <si>
    <t>1</t>
  </si>
  <si>
    <t>3.</t>
  </si>
  <si>
    <t>Številka projekta:</t>
  </si>
  <si>
    <t>Faktor Rasti Del</t>
  </si>
  <si>
    <t>Dodatni Faktor (dobava in montaža)</t>
  </si>
  <si>
    <t>PODATKI O VSEBINI POPISA DEL</t>
  </si>
  <si>
    <t>Cene na enoto in vrednosti so v EUR brez DDV!</t>
  </si>
  <si>
    <t>Vrednosti so v EUR brez DDV!</t>
  </si>
  <si>
    <t>Objekt</t>
  </si>
  <si>
    <t>GRADBENA DELA</t>
  </si>
  <si>
    <t>Rušitvena dela</t>
  </si>
  <si>
    <t>SKUPAJ Z DDV:</t>
  </si>
  <si>
    <t>Betonska dela</t>
  </si>
  <si>
    <t>Tesarska dela</t>
  </si>
  <si>
    <t>Pripravljalna dela</t>
  </si>
  <si>
    <t>Krovskokleparska dela</t>
  </si>
  <si>
    <t>GRADBENOOBRTNIŠKA DELA</t>
  </si>
  <si>
    <t>OBRTNIŠKA DELA</t>
  </si>
  <si>
    <t>A.</t>
  </si>
  <si>
    <t>B.</t>
  </si>
  <si>
    <t>m3</t>
  </si>
  <si>
    <t>m2</t>
  </si>
  <si>
    <t>III.</t>
  </si>
  <si>
    <t>IV.</t>
  </si>
  <si>
    <t>V.</t>
  </si>
  <si>
    <t>VI.</t>
  </si>
  <si>
    <t>VII.</t>
  </si>
  <si>
    <t>VIII.</t>
  </si>
  <si>
    <t xml:space="preserve">Zidarska dela </t>
  </si>
  <si>
    <t>Ključavničarska dela</t>
  </si>
  <si>
    <t>Slikopleskarska dela</t>
  </si>
  <si>
    <t>Mizarska dela</t>
  </si>
  <si>
    <t>Keramičarska dela</t>
  </si>
  <si>
    <t xml:space="preserve">Obloge tal </t>
  </si>
  <si>
    <t>IX.</t>
  </si>
  <si>
    <t>Odvodnjavanje</t>
  </si>
  <si>
    <t>GO DELA SKUPAJ:</t>
  </si>
  <si>
    <t>GRADBENA DELA SKUPAJ:</t>
  </si>
  <si>
    <t>OBRTNIŠKA DELA SKUPAJ:</t>
  </si>
  <si>
    <t>Zemeljska dela</t>
  </si>
  <si>
    <t>Barvo vseh elementov določi projektant.</t>
  </si>
  <si>
    <t>Strešna konstrukcija in vsi detaili v zvezi s streho morajo biti izvedeni po navodilih pooblaščenega izvajalca streh, ob upoštevanju dežja, burje, sonca, paropropustnosti in pritrjevanja.</t>
  </si>
  <si>
    <t>Pri betoniranju upoštevati tudi: vsa pripravljalna in zaključna dela; vse vertikalne in horizontalne prenose, prevoze in transporte; PVC podložke za armaturo, dodatke betonu, vibriranje in negovanje betona; vgradnjo vseh sider in kovinskih nosilnih elementov za ostala gradbena in obrtniška dela.</t>
  </si>
  <si>
    <r>
      <t xml:space="preserve">Rezanje asfalta </t>
    </r>
    <r>
      <rPr>
        <sz val="9"/>
        <rFont val="Arial"/>
        <family val="2"/>
      </rPr>
      <t xml:space="preserve">deb. do 10 cm, obračun po tekočem metru; </t>
    </r>
  </si>
  <si>
    <t>Dobava in namestitev varnnostnih znakov in opozorilnih tabel po zahtevah varnostnega načrta in koordinatorja.</t>
  </si>
  <si>
    <r>
      <t>Betoniranje pete temeljev opornega zidu,</t>
    </r>
    <r>
      <rPr>
        <sz val="9"/>
        <rFont val="Arial"/>
        <family val="2"/>
      </rPr>
      <t xml:space="preserve"> beton C25/30, prerez nad 0,30 m3/m2, z vsemi transporti, zgostitvijo in nego betona, obračun po m3;</t>
    </r>
  </si>
  <si>
    <r>
      <t>Betoniranje temeljnega nastavka opornega zidu,</t>
    </r>
    <r>
      <rPr>
        <sz val="9"/>
        <rFont val="Arial"/>
        <family val="2"/>
      </rPr>
      <t xml:space="preserve"> beton C25/30, prerez 0,20-0,30 m3/m2, z vsemi transporti, zgostitvijo in nego betona, obračun po m3;</t>
    </r>
  </si>
  <si>
    <r>
      <t>Betoniranje AB opornega zidu</t>
    </r>
    <r>
      <rPr>
        <sz val="9"/>
        <rFont val="Arial"/>
        <family val="2"/>
      </rPr>
      <t xml:space="preserve"> iz betona C25/30, prerez 0,20-0,30 m3/m2, z vsemi transporti, zgostitvijo in nego betona, obračun po m3;</t>
    </r>
  </si>
  <si>
    <r>
      <t>Betoniranje pasovnih temeljev in temeljnih nastavkov,</t>
    </r>
    <r>
      <rPr>
        <sz val="9"/>
        <rFont val="Arial"/>
        <family val="2"/>
      </rPr>
      <t xml:space="preserve"> beton C25/30, prerez nad 0,30 m3/m2, z vsemi transporti, zgostitvijo in nego betona, obračun po m3;</t>
    </r>
  </si>
  <si>
    <r>
      <t xml:space="preserve">Betoniranje talnih plošč </t>
    </r>
    <r>
      <rPr>
        <sz val="9"/>
        <rFont val="Arial"/>
        <family val="2"/>
      </rPr>
      <t>debeline 50 cm, beton C25/30, prerez nad 0,30 m3/m2, z vsemi transporti, zgostitvijo in nego betona, obračun po m3;</t>
    </r>
  </si>
  <si>
    <r>
      <t>Zasip med temelji in zidovi</t>
    </r>
    <r>
      <rPr>
        <sz val="9"/>
        <rFont val="Arial"/>
        <family val="2"/>
      </rPr>
      <t xml:space="preserve"> s tamponskim materialom v slojih primerne debeline z dobavo materiala dovozom  razplaniranjem in utrjevanjem, obračun po m3;</t>
    </r>
  </si>
  <si>
    <r>
      <t>Vgrajevanje kamnitega nasipa</t>
    </r>
    <r>
      <rPr>
        <sz val="9"/>
        <rFont val="Arial"/>
        <family val="2"/>
      </rPr>
      <t xml:space="preserve"> v debelini 50-450 cm z dobavo materiala dovozom razplaniranjem in  utrjevanjem, vgrajevanje v plasteh primerne debeline, obračun po m3;</t>
    </r>
  </si>
  <si>
    <r>
      <t>Vgrajevanje tamponskega nasipa</t>
    </r>
    <r>
      <rPr>
        <sz val="9"/>
        <rFont val="Arial"/>
        <family val="2"/>
      </rPr>
      <t xml:space="preserve"> v debelini 50 cm po celotni površini obdelave z dobavo materiala dovozom razplaniranjem in utrjevanjem, obračun po m3; (do kote podložnega betona pod temelji)</t>
    </r>
  </si>
  <si>
    <r>
      <t xml:space="preserve">Planiranje zemeljskega planuma </t>
    </r>
    <r>
      <rPr>
        <sz val="9"/>
        <rFont val="Arial"/>
        <family val="2"/>
      </rPr>
      <t>pod kamnitim nasipom, bračun po m2;</t>
    </r>
  </si>
  <si>
    <r>
      <t xml:space="preserve">Izdelava, dobava in montaža dvodelnih drsnih vrat V1 </t>
    </r>
    <r>
      <rPr>
        <sz val="9"/>
        <rFont val="Arial"/>
        <family val="2"/>
      </rPr>
      <t>odprtina dim. šxh 5,00 m x 4,00 m (odpiranje D). Okvir iz kovinskih c profilov 1x minizirano ter finalno pleskano v barvi po izbiri projektanta, polnilo iz kovinskih toplotnoizolativnih sendvič panelov deb. 5 cm. Komplet z drsnimi vodili in vsem potrebnim okovjem, tesnila, ročaji in materialom za montažo, obračun po komadu;</t>
    </r>
  </si>
  <si>
    <r>
      <t xml:space="preserve">Izdelava, dobava in montaža dvodelnih drsnih vrat V2 </t>
    </r>
    <r>
      <rPr>
        <sz val="9"/>
        <rFont val="Arial"/>
        <family val="2"/>
      </rPr>
      <t>odprtina dim. šxh 5,00 m x 4,00 m (odpiranje L,D). Okvir iz kovinskih c profilov 1x minizirano ter finalno pleskano v barvi po izbiri projektanta, polnilo iz kovinskih toplotnoizolativnih sendvič panelov deb. 5 cm. Komplet z drsnimi vodili in vsem potrebnim okovjem, tesnila, ročaji in materialom za montažo, obračun po komadu;</t>
    </r>
  </si>
  <si>
    <r>
      <t xml:space="preserve">Izdelava, dobava in montaža dvodelnih drsnih vrat V3 </t>
    </r>
    <r>
      <rPr>
        <sz val="9"/>
        <rFont val="Arial"/>
        <family val="2"/>
      </rPr>
      <t>odprtina dim. šxh 6,00 m x 4,00 m (odpiranje L,D). Okvir iz kovinskih c profilov 1x minizirano ter finalno pleskano v barvi po izbiri projektanta, polnilo iz kovinskih toplotnoizolativnih sendvič panelov deb. 5 cm. Komplet z drsnimi vodili in vsem potrebnim okovjem, tesnila, ročaji in materialom za montažo, obračun po komadu;</t>
    </r>
  </si>
  <si>
    <r>
      <t xml:space="preserve">Izdelava, dobava in montaža tridelnih drsnih vrat V4  </t>
    </r>
    <r>
      <rPr>
        <sz val="9"/>
        <rFont val="Arial"/>
        <family val="2"/>
      </rPr>
      <t>odprtina dim. šxh 4,82 m x 4,00 m (odpiranje L,D). Okvir iz kovinskih c profilov 1x minizirano ter finalno pleskano v barvi po izbiri projektanta, polnilo iz kovinskih toplotnoizolativnih sendvič panelov deb. 5 cm. Komplet z drsnimi vodili in vsem potrebnim okovjem, tesnila, ročaji in materialom za montažo, obračun po komadu;</t>
    </r>
  </si>
  <si>
    <r>
      <t xml:space="preserve">Fino planiranje in utrjevanje površin med temelji oziroma pod talnimi ploščami </t>
    </r>
    <r>
      <rPr>
        <sz val="9"/>
        <rFont val="Arial"/>
        <family val="2"/>
      </rPr>
      <t>s točnostjo +-3 cm pred betoniranjem podložnega tlaka, obračun po m2;</t>
    </r>
  </si>
  <si>
    <r>
      <t xml:space="preserve">Dobava in izvedba vertikalne hidroizolacije </t>
    </r>
    <r>
      <rPr>
        <sz val="9"/>
        <rFont val="Arial"/>
        <family val="2"/>
      </rPr>
      <t>temeljev in opornih zidov, 1x hladni premaz, bitumenski varilni trakovi, zaščita hidroizolacije pred poškodbami s čepasto folijo, vključena dobava materiala, transport ter vsa pomožna dela, obračun po m2;</t>
    </r>
  </si>
  <si>
    <r>
      <t xml:space="preserve">Dobava in polaganje PE kanalizacijskih cevi SN8 fi 110 mm </t>
    </r>
    <r>
      <rPr>
        <sz val="9"/>
        <rFont val="Arial"/>
        <family val="2"/>
      </rPr>
      <t>z vsemi potrebnimi spojkami, priključnimi in revizijskimi kosi, skupaj z izdelavo podloge in obbetoniranjem cevi ter s sidri za sidranje     kanalitacijskih cevi v talno ploščo, obračun po tekočem metru;</t>
    </r>
  </si>
  <si>
    <r>
      <t>Izdelava in montaža kovinskih stopnic</t>
    </r>
    <r>
      <rPr>
        <sz val="9"/>
        <rFont val="Arial"/>
        <family val="2"/>
      </rPr>
      <t>, dimenzij in oblik po statičnem računu, 1x minizirano, komplet z nastopnimi ploskvami in podesti iz pločevine deb. 7 mm, v ceni na enoto zajeti tudi izdelavo delavniške dokumentacije, sidranje jeklene konstrukcije v AB konstrukcijo kompletno z vsemi sidrnimi ploščami, veznim in pritrdilnim materialom ter izvedbo pregleda jeklene konstrukcije s strani pooblaščenega inštituta oziroma odgovornega statika, obračun po kilogramu;</t>
    </r>
  </si>
  <si>
    <r>
      <t xml:space="preserve">Dobava in polaganje PE kanalizacijskih cevi SN8 fi 150 mm </t>
    </r>
    <r>
      <rPr>
        <sz val="9"/>
        <rFont val="Arial"/>
        <family val="2"/>
      </rPr>
      <t>z vsemi potrebnimi spojkami, priključnimi in revizijskimi kosi, skupaj z izdelavo podloge in obbetoniranjem cevi ter s sidri za sidranje     kanalitacijskih cevi v talno ploščo, obračun po tekočem metru;</t>
    </r>
  </si>
  <si>
    <r>
      <t xml:space="preserve">Dobava in polaganje PE kanalizacijskih cevi SN8 fi 200 mm </t>
    </r>
    <r>
      <rPr>
        <sz val="9"/>
        <rFont val="Arial"/>
        <family val="2"/>
      </rPr>
      <t>z vsemi potrebnimi spojkami, priključnimi in revizijskimi kosi, skupaj z izdelavo podloge in obbetoniranjem cevi ter s sidri za sidranje     kanalitacijskih cevi v talno ploščo, obračun po tekočem metru;</t>
    </r>
  </si>
  <si>
    <r>
      <t>Dvostranski opaž betonskih temeljev in temeljnih nastavkov komplet z opažem razširitvenih zobov</t>
    </r>
    <r>
      <rPr>
        <sz val="9"/>
        <rFont val="Arial"/>
        <family val="2"/>
      </rPr>
      <t xml:space="preserve">, postavitev, odstranitev, čiščenje, transporti in druga pomožna dela, obračun po kvadratnem metru; </t>
    </r>
  </si>
  <si>
    <r>
      <t>Dvostranski opaž betonskih temeljev in zidov opornih zidov</t>
    </r>
    <r>
      <rPr>
        <sz val="9"/>
        <rFont val="Arial"/>
        <family val="2"/>
      </rPr>
      <t xml:space="preserve">, postavitev, odstranitev, čiščenje, transporti in druga pomožna dela, obračun po kvadratnem metru; </t>
    </r>
  </si>
  <si>
    <r>
      <t>Čelni opaž ab talnih plošč,</t>
    </r>
    <r>
      <rPr>
        <sz val="9"/>
        <rFont val="Arial"/>
        <family val="2"/>
      </rPr>
      <t xml:space="preserve"> višine do 30 cm, postavitev, odstranitev, čiščenje, transporti in druga pomožna dela, obračun po tekočem metru;</t>
    </r>
  </si>
  <si>
    <r>
      <t>Dvostranski opaž betonskih zidov</t>
    </r>
    <r>
      <rPr>
        <sz val="9"/>
        <rFont val="Arial"/>
        <family val="2"/>
      </rPr>
      <t xml:space="preserve">, postavitev, odstranitev, čiščenje, transporti in druga pomožna dela, obračun po kvadratnem metru; </t>
    </r>
  </si>
  <si>
    <r>
      <t>Čelni opaž ab plošč,</t>
    </r>
    <r>
      <rPr>
        <sz val="9"/>
        <rFont val="Arial"/>
        <family val="2"/>
      </rPr>
      <t xml:space="preserve"> višine do 15 cm, postavitev, odstranitev, čiščenje, transporti in druga pomožna dela, obračun po tekočem metru;</t>
    </r>
  </si>
  <si>
    <r>
      <t xml:space="preserve">Izdelava škatel za odprtine v ab zidovih in ploščah </t>
    </r>
    <r>
      <rPr>
        <sz val="9"/>
        <rFont val="Arial"/>
        <family val="2"/>
      </rPr>
      <t>(odprtine do širine do 0,25 cm - škatle za odprtine do 1,0 m2), postavitev, odstranitev, čiščenje, transporti in druga pomožna dela, obračun po komadu;</t>
    </r>
  </si>
  <si>
    <r>
      <t>Opaž ab plošče</t>
    </r>
    <r>
      <rPr>
        <sz val="9"/>
        <rFont val="Arial"/>
        <family val="2"/>
      </rPr>
      <t>, višina podpiranja do 4,00 m, postavitev, odstranitev, čiščenje, transporti in druga pomožna dela, obračun po kvadratnem metru;</t>
    </r>
  </si>
  <si>
    <r>
      <t>Betoniranje AB sten</t>
    </r>
    <r>
      <rPr>
        <sz val="9"/>
        <rFont val="Arial"/>
        <family val="2"/>
      </rPr>
      <t xml:space="preserve"> iz betona C30/37, prerez 0,20-0,30 m3/m2, z vsemi transporti, zgostitvijo in nego betona, obračun po m3;</t>
    </r>
  </si>
  <si>
    <r>
      <t xml:space="preserve">Betoniranje  AB plošč </t>
    </r>
    <r>
      <rPr>
        <sz val="9"/>
        <rFont val="Arial"/>
        <family val="2"/>
      </rPr>
      <t>deb. 15 cm iz betona C30/37, prereza 0,12-0,20 m3/m2, z vsemi transporti, zgostitvijo in nego betona, obračun po m3;</t>
    </r>
  </si>
  <si>
    <r>
      <t xml:space="preserve">Dobava in vgardnja navojnih sider </t>
    </r>
    <r>
      <rPr>
        <sz val="9"/>
        <rFont val="Arial"/>
        <family val="2"/>
      </rPr>
      <t>v sveži beton po navodilu oziroma detajlu izvajalca jeklene konstrukcije objekta, obračun po komadu;</t>
    </r>
  </si>
  <si>
    <r>
      <t>Vgrajevanje tamponskega nasipa</t>
    </r>
    <r>
      <rPr>
        <sz val="9"/>
        <rFont val="Arial"/>
        <family val="2"/>
      </rPr>
      <t xml:space="preserve"> ob temeljih oziroma v debelini 70 cm po celotni površini ob objektu z dobavo materiala dovozom razplaniranjem in utrjevanjem, obračun po m3;</t>
    </r>
  </si>
  <si>
    <r>
      <t xml:space="preserve">Izdelava nevezane nosilne plasti </t>
    </r>
    <r>
      <rPr>
        <sz val="9"/>
        <rFont val="Arial"/>
        <family val="2"/>
      </rPr>
      <t>enakomerno zrnatega drobljenca TD32 iz kamnine v debelini plasti 20 - 30 cm, obračun po m3; (ob objektu in parkirišče)</t>
    </r>
  </si>
  <si>
    <r>
      <t xml:space="preserve">Fino planiranje in utrjevanje površin na zunanjih platojih </t>
    </r>
    <r>
      <rPr>
        <sz val="9"/>
        <rFont val="Arial"/>
        <family val="2"/>
      </rPr>
      <t>s točnostjo +-3 cm, obračun po m2; (ob objektu in parkirišče)</t>
    </r>
  </si>
  <si>
    <r>
      <t>Izdelava z bitumnom vezane zgornje nosilne plasti drobljenca</t>
    </r>
    <r>
      <rPr>
        <sz val="9"/>
        <rFont val="Arial"/>
        <family val="2"/>
      </rPr>
      <t xml:space="preserve">  AC 16 base B70/100, A4 v debelini 6 cm, obračun po m2; (ob objektu in parkirišče)</t>
    </r>
  </si>
  <si>
    <r>
      <t>Izdelava obrabnozaporne plasti</t>
    </r>
    <r>
      <rPr>
        <sz val="9"/>
        <rFont val="Arial"/>
        <family val="2"/>
      </rPr>
      <t xml:space="preserve"> bitumenskega betona AC 8 surf B70/100, A4 iz  zmesi zrn iz silikatnih kamnin in cestogradbenega bitumna v debelini 3 cm, obračun po m2; (ob objektu in parkirišče)</t>
    </r>
  </si>
  <si>
    <r>
      <t>Dobava in vgraditev dvignjenega robnika</t>
    </r>
    <r>
      <rPr>
        <sz val="9"/>
        <rFont val="Arial"/>
        <family val="2"/>
      </rPr>
      <t xml:space="preserve"> iz cementnega betona 15/25 cm, komplet s podlogo iz cementnega betona C16/20 in fugiranjem, obračun po tekočem metru; (ob objektu in parkirišče)</t>
    </r>
  </si>
  <si>
    <r>
      <t xml:space="preserve">Izdelava tankoslojne označbe </t>
    </r>
    <r>
      <rPr>
        <sz val="9"/>
        <rFont val="Arial"/>
        <family val="2"/>
      </rPr>
      <t>z enokomponentno belo barvo, strojno deb. plasti suhe snovi 250 mikrometrov, perle 250 g/m2, širine 10 cm (parkirišča)</t>
    </r>
  </si>
  <si>
    <r>
      <t xml:space="preserve">Dobava in montaža žične ograje </t>
    </r>
    <r>
      <rPr>
        <sz val="9"/>
        <rFont val="Arial"/>
        <family val="2"/>
      </rPr>
      <t>višine 2,00 m, komplet z betonskimi temelji ter zemeljskimi in gradbenimi deli, obračun po tekočem metru;</t>
    </r>
  </si>
  <si>
    <r>
      <t>Izdelava in montaža kovinske konstrukcije</t>
    </r>
    <r>
      <rPr>
        <sz val="9"/>
        <rFont val="Arial"/>
        <family val="2"/>
      </rPr>
      <t>, dimenzij in oblik po statičnem računu, komplet z montažo zavetrovanja, konstrukcija 1x minizirana, v ceni na enoto zajeti tudi izdelavo delavniške dokumentacije, sidranje jeklene konstrukcije v AB konstrukcijo kompletno z vsemi sidrnimi ploščami, veznim in pritrdilnim materialom ter izvedbo pregleda jeklene konstrukcije s strani pooblaščenega inštituta oziroma odgovornega statika, obračun po kilogramu;</t>
    </r>
  </si>
  <si>
    <r>
      <t xml:space="preserve">Izdelava škatel za prehod instalacij skozi temelje </t>
    </r>
    <r>
      <rPr>
        <sz val="9"/>
        <rFont val="Arial"/>
        <family val="2"/>
      </rPr>
      <t>(temelji širine do 0,80 m - preboji za kanal. cevi do fi 300), postavitev, čiščenje, transporti in druga pomožna dela, obračun po komadu;</t>
    </r>
  </si>
  <si>
    <r>
      <t>Dobava panelov in oblaganje strehe</t>
    </r>
    <r>
      <rPr>
        <sz val="9"/>
        <rFont val="Arial"/>
        <family val="2"/>
      </rPr>
      <t xml:space="preserve"> v sestavi:
Profilirana pocinkana in barvana pločevina, Fe 0,6 mm, barve po RAL po izbiri projektanta (trapezni profil kot. npr. Trimoterm TPO 1000) s protikondenznim obrizgom 10 mm, komplet z Rf vijačnim materialom. Montaža skladno z detajli in navodili dobavitelja kritine. </t>
    </r>
  </si>
  <si>
    <t>Vključno s vsem pritdilnim in spojnim materialom, vsemi dodatnimi deli in prenosi.</t>
  </si>
  <si>
    <t>Po navodilih proizvajalca: strešna oziroma stenska konstrukcija in vsi detaili v zvezi s streho morajo biti izvedeni po navodilih pooblaščenega izvajalca streh, ob upoštevanju dežja, burje, sonca, paropropustnosti in pritrjevanja</t>
  </si>
  <si>
    <t>V ceni tudi upoštevati: preizkus vodotesnosti   hidroizolacij, vsa pripravljalna in zaključna dela; ves notranji in zunanji vertikalni ter horizontalni transport; stene in zidovi morajo biti popolnoma ravni v horizontalni in vertikalni smeri. Vse mere preveriti na objektu pred izvedbo del.</t>
  </si>
  <si>
    <t>Pri izkopih upoštevati tudi: gradbene profile, vse vertikalne in horizontalne prenose, prevoze in transporte; utrjevanje z nabijanjem do predpisane zbitosti po projektu statike; planiranje dna izkopov na točnost + - 3 cm.</t>
  </si>
  <si>
    <t>Tehnološki postopek vgrajevanja betona mora biti tako izbran, da zagotavlja zahtevano kvaliteto betonskega elementa, ki je zahtevana po projektu in tehničnih predpisih. Natančne določitve vgrajevanja in negovanja za vsak posamezen betonski element obdela izvajalec v Projektu betona, ki ga potrdi gradbeni nadzornik!</t>
  </si>
  <si>
    <t>Fasaderska dela</t>
  </si>
  <si>
    <t>Vse delavniške načrte izdela izvajalec</t>
  </si>
  <si>
    <t>Upoštevati vse predpise in standarde za področje veznih sredstev, elementov in požarne varnosti.</t>
  </si>
  <si>
    <t>Ostalo</t>
  </si>
  <si>
    <t>Upoštevati SIST EN 13501-požarna klasifikacija gradbenih proizvodov in elementov stavb.</t>
  </si>
  <si>
    <t>Upoštevati vse klasifikacije gradbenih proizvodov in elementov stavb, SIST EN 13501</t>
  </si>
  <si>
    <t>Suhomontažna dela</t>
  </si>
  <si>
    <t xml:space="preserve">Pri vseh postavkah upoštevati tudi: fino vpasovanje vratnih kril; vsa tesnila in PVC čepe; odpiranje glej shemo oken in vrat; ves pritrdilni in vezni material; vsa pripravljalna in zaključna dela vključno z zidarsko pomočjo.  </t>
  </si>
  <si>
    <t>vse mere je potrebno kontrolirati na mestu po izvršenih gradbenih delih</t>
  </si>
  <si>
    <t>Poz.</t>
  </si>
  <si>
    <t>Opis postavke</t>
  </si>
  <si>
    <t>Enota</t>
  </si>
  <si>
    <t>Količina</t>
  </si>
  <si>
    <t>Cena</t>
  </si>
  <si>
    <t>Vrednost</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</si>
  <si>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</si>
  <si>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</si>
  <si>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</si>
  <si>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</si>
  <si>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</si>
  <si>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</si>
  <si>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</si>
  <si>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</si>
  <si>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</si>
  <si>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</si>
  <si>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</si>
  <si>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</si>
  <si>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</si>
  <si>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</si>
  <si>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</si>
  <si>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</si>
  <si>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</si>
  <si>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</si>
  <si>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</si>
  <si>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</si>
  <si>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</si>
  <si>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</si>
  <si>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</si>
  <si>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</si>
  <si>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t>1 Načrt arhitekture</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</si>
  <si>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</si>
  <si>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</si>
  <si>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</si>
  <si>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</si>
  <si>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</si>
  <si>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Zakoličba mejnih točk</t>
  </si>
  <si>
    <t>Zakolicba obstojecih komunalnih naprav</t>
  </si>
  <si>
    <t>Voziščna konstrukcija</t>
  </si>
  <si>
    <t>Oprema cest</t>
  </si>
  <si>
    <t>Zidarska pomoč obrtnikom</t>
  </si>
  <si>
    <r>
      <t>Betoniranje podložnega betona</t>
    </r>
    <r>
      <rPr>
        <sz val="9"/>
        <rFont val="Arial"/>
        <family val="2"/>
      </rPr>
      <t xml:space="preserve"> pod talno ploščo C8/10, debeline do 10 cm, z vsemi transporti in nego betona, obračun po m3;</t>
    </r>
  </si>
  <si>
    <r>
      <t>Dobava in polaganje srednje komplicirane armature</t>
    </r>
    <r>
      <rPr>
        <sz val="9"/>
        <rFont val="Arial"/>
        <family val="2"/>
      </rPr>
      <t xml:space="preserve"> iz armaturnih mrež MA 500/560, kompletno s polaganjem, vezanjem, s prenosi do mesta vgraditve in s pomožnimi deli, obračun po kilogramu;</t>
    </r>
  </si>
  <si>
    <r>
      <t xml:space="preserve">Betoniranje talnih plošč </t>
    </r>
    <r>
      <rPr>
        <sz val="9"/>
        <rFont val="Arial"/>
        <family val="2"/>
      </rPr>
      <t>debeline 25 in 30 cm, beton C25/30, prerez 0,20-0,30 m3/m2, z vsemi transporti, zgostitvijo in nego betona, obračun po m3;</t>
    </r>
  </si>
  <si>
    <t>V ceni so zajeti vsi zaključki izdelka do gradbene konstrukcije in tesnjenje. Pri oblikovanju cen za vse izdelke je potrebno vpoštevati sheme oken, vrat in sten z opisi ter zidarsko pomoč za vgrajevanje. Vse mere kontrolirati na objektu.</t>
  </si>
  <si>
    <t>Pri vseh postavkah upoštevati tudi: ves potrebni vezni in pritrdilni material; vse mere kontrolirati na gradbišču; vsa pripravljalna in zaključna dela; vse potrebne delovne odre; vsi  barvani kovinski deli morajo biti pred barvanjem očiščeni od rje in dvakrat minizirani. V ceni upoštevati podlivanje in vso pomoč pri montaži in podlivanju jeklenih stebrov in nosilne konstrukcije. V ceno vključiti tudi finalno pleskanje kovinske konstrukcije.</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</si>
  <si>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</si>
  <si>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</si>
  <si>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</si>
  <si>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</si>
  <si>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</si>
  <si>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</si>
  <si>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</si>
  <si>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</si>
  <si>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</si>
  <si>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t>Pri vseh vidnih betonih vpoštevati izvedbo opaža za vidne betone!</t>
  </si>
  <si>
    <r>
      <t xml:space="preserve">Reducirni kos
</t>
    </r>
    <r>
      <rPr>
        <sz val="10"/>
        <rFont val="Times New Roman CE"/>
        <family val="1"/>
      </rPr>
      <t>Reducirni kos iz trdega PE.</t>
    </r>
  </si>
  <si>
    <r>
      <t>Izdelava, dobava in montaža okna za odvod dima</t>
    </r>
    <r>
      <rPr>
        <sz val="9"/>
        <rFont val="Arial"/>
        <family val="2"/>
      </rPr>
      <t xml:space="preserve">
Dim. šxh 2,52 m x 1,00 m (delitev zasteklitve po shemi) Okno z zasteklitvijo, z alu okvirji, barve po izboru projektanta; steklo iz dvoslojnega termopana; Odpiranje dela okna dim 1,80 x 0,90 m okrog horizontalne osi, preko ročnega mehanizma, drugi del okna je fiksen. Vse potrebno okovje, tesnila, vgradnja med kovinske, toplotno izolativne panele na kovinsko podkonstrukcijo.</t>
    </r>
  </si>
  <si>
    <r>
      <t>Izdelava, dobava in montaža okna za odvod dima</t>
    </r>
    <r>
      <rPr>
        <sz val="9"/>
        <rFont val="Arial"/>
        <family val="2"/>
      </rPr>
      <t xml:space="preserve">
Dim. šxh 2,64 m x 1,00 m (delitev zasteklitve po shemi) Okno z zasteklitvijo, z alu okvirji, barve po izboru projektanta; steklo iz dvoslojnega termopana; Odpiranje dela okna dim 1,80 x 0,90 m okrog horizontalne osi, preko ročnega mehanizma, drugi del okna je fiksen. Vse potrebno okovje, tesnila, vgradnja med kovinske, toplotno izolativne panele na kovinsko podkonstrukcijo.</t>
    </r>
  </si>
  <si>
    <r>
      <t>Izdelava, dobava in montaža okna za odvod dima</t>
    </r>
    <r>
      <rPr>
        <sz val="9"/>
        <rFont val="Arial"/>
        <family val="2"/>
      </rPr>
      <t xml:space="preserve">
Dim. šxh 2,72 m x 1,00 m (delitev zasteklitve po shemi) Okno z zasteklitvijo, z alu okvirji, barve po izboru projektanta; steklo iz dvoslojnega termopana; Odpiranje dela okna dim 1,80 x 0,90 m okrog horizontalne osi, preko ročnega mehanizma, drugi del okna je fiksen. Vse potrebno okovje, tesnila, vgradnja med kovinske, toplotno izolativne panele na kovinsko podkonstrukcijo, med okni se vgradi maska iz alu pločevine širine 12 in 30 cm višine 1,00 m.</t>
    </r>
  </si>
  <si>
    <r>
      <t>Izdelava, dobava in montaža fiksnega okna</t>
    </r>
    <r>
      <rPr>
        <sz val="9"/>
        <rFont val="Arial"/>
        <family val="2"/>
      </rPr>
      <t xml:space="preserve">
Dim. šxh 2,72 m x 1,00 m (delitev zasteklitve po shemi). Okno z zasteklitvijo, z alu okvirji, barve po izboru projektanta; steklo iz dvoslojnega termopana; Vse potrebno okovje, tesnila, vgradnja med kovinske, toplotno izolativne panele na kovinsko podkonstrukcijo, med okni se vgradi maska iz alu pločevine širine 12 in 30 cm višine 1,00 m.</t>
    </r>
  </si>
  <si>
    <r>
      <t>Izdelava, dobava in montaža fiksnega okna</t>
    </r>
    <r>
      <rPr>
        <sz val="9"/>
        <rFont val="Arial"/>
        <family val="2"/>
      </rPr>
      <t xml:space="preserve">
Dim. šxh 2,94 m x 1,00 m (delitev zasteklitve po shemi). Okno z zasteklitvijo, z alu okvirji, barve po izboru projektanta; steklo iz dvoslojnega termopana; Vse potrebno okovje, tesnila, vgradnja med kovinske, toplotno izolativne panele na kovinsko podkonstrukcijo, med okni se vgradi maska iz alu pločevine širine 12 in 30 cm višine 1,00 m.</t>
    </r>
  </si>
  <si>
    <r>
      <t>Izdelava, dobava in montaža okna za odvod dima</t>
    </r>
    <r>
      <rPr>
        <sz val="9"/>
        <rFont val="Arial"/>
        <family val="2"/>
      </rPr>
      <t xml:space="preserve">
Dim. šxh 2,77 m x 1,00 m (delitev zasteklitve po shemi) Okno z zasteklitvijo, z alu okvirji, barve po izboru projektanta; steklo iz dvoslojnega termopana; Odpiranje dela okna dim 1,80 x 0,90 m okrog horizontalne osi, preko ročnega mehanizma, drugi del okna je fiksen. Vse potrebno okovje, tesnila, vgradnja med kovinske, toplotno izolativne panele na kovinsko podkonstrukcijo, med okni se vgradi maska iz alu pločevine širine 12 in 30 cm višine 1,00 m.</t>
    </r>
  </si>
</sst>
</file>

<file path=xl/styles.xml><?xml version="1.0" encoding="utf-8"?>
<styleSheet xmlns="http://schemas.openxmlformats.org/spreadsheetml/2006/main">
  <numFmts count="3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EUR]"/>
    <numFmt numFmtId="173" formatCode="#,##0.0"/>
    <numFmt numFmtId="174" formatCode="#,##0.00&quot; SIT&quot;"/>
    <numFmt numFmtId="175" formatCode=";;;"/>
    <numFmt numFmtId="176" formatCode="_-* #,##0.00&quot; SIT&quot;_-;\-* #,##0.00&quot; SIT&quot;_-;_-* \-??&quot; SIT&quot;_-;_-@_-"/>
    <numFmt numFmtId="177" formatCode="&quot;True&quot;;&quot;True&quot;;&quot;False&quot;"/>
    <numFmt numFmtId="178" formatCode="&quot;On&quot;;&quot;On&quot;;&quot;Off&quot;"/>
    <numFmt numFmtId="179" formatCode="[$-424]d\.\ mmmm\ yyyy"/>
    <numFmt numFmtId="180" formatCode="[$€-2]\ #,##0.00_);[Red]\([$€-2]\ #,##0.00\)"/>
    <numFmt numFmtId="181" formatCode="0.000%"/>
    <numFmt numFmtId="182" formatCode="0.0%"/>
    <numFmt numFmtId="183" formatCode="#,##0.00\ [$€-1]"/>
    <numFmt numFmtId="184" formatCode="#,###,##0.00"/>
    <numFmt numFmtId="185" formatCode="###,###,##0.00"/>
    <numFmt numFmtId="186" formatCode="0000"/>
    <numFmt numFmtId="187" formatCode="[$-424]General"/>
  </numFmts>
  <fonts count="85">
    <font>
      <sz val="10"/>
      <name val="Arial CE"/>
      <family val="2"/>
    </font>
    <font>
      <sz val="10"/>
      <name val="Arial"/>
      <family val="0"/>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u val="single"/>
      <sz val="10"/>
      <color indexed="12"/>
      <name val="Arial CE"/>
      <family val="2"/>
    </font>
    <font>
      <u val="single"/>
      <sz val="10"/>
      <color indexed="36"/>
      <name val="Arial CE"/>
      <family val="2"/>
    </font>
    <font>
      <i/>
      <sz val="10"/>
      <name val="Arial"/>
      <family val="2"/>
    </font>
    <font>
      <b/>
      <sz val="10"/>
      <name val="Arial"/>
      <family val="2"/>
    </font>
    <font>
      <b/>
      <sz val="14"/>
      <name val="Arial"/>
      <family val="2"/>
    </font>
    <font>
      <sz val="9"/>
      <name val="Arial"/>
      <family val="2"/>
    </font>
    <font>
      <b/>
      <i/>
      <sz val="9"/>
      <name val="Arial"/>
      <family val="2"/>
    </font>
    <font>
      <b/>
      <sz val="9"/>
      <name val="Arial"/>
      <family val="2"/>
    </font>
    <font>
      <sz val="9"/>
      <color indexed="9"/>
      <name val="Arial"/>
      <family val="2"/>
    </font>
    <font>
      <i/>
      <sz val="9"/>
      <name val="Arial"/>
      <family val="2"/>
    </font>
    <font>
      <b/>
      <i/>
      <sz val="10"/>
      <name val="Arial"/>
      <family val="2"/>
    </font>
    <font>
      <i/>
      <sz val="9"/>
      <color indexed="9"/>
      <name val="Arial"/>
      <family val="2"/>
    </font>
    <font>
      <b/>
      <i/>
      <sz val="12"/>
      <name val="Arial"/>
      <family val="2"/>
    </font>
    <font>
      <b/>
      <sz val="12"/>
      <name val="Arial"/>
      <family val="2"/>
    </font>
    <font>
      <b/>
      <sz val="18"/>
      <name val="Arial"/>
      <family val="2"/>
    </font>
    <font>
      <b/>
      <i/>
      <sz val="12"/>
      <name val="Arial CE"/>
      <family val="0"/>
    </font>
    <font>
      <i/>
      <sz val="10"/>
      <color indexed="9"/>
      <name val="Arial"/>
      <family val="2"/>
    </font>
    <font>
      <b/>
      <i/>
      <sz val="14"/>
      <name val="Arial"/>
      <family val="2"/>
    </font>
    <font>
      <i/>
      <sz val="10"/>
      <name val="Arial CE"/>
      <family val="2"/>
    </font>
    <font>
      <i/>
      <sz val="9"/>
      <name val="Arial CE"/>
      <family val="2"/>
    </font>
    <font>
      <b/>
      <sz val="10"/>
      <color indexed="48"/>
      <name val="Arial"/>
      <family val="2"/>
    </font>
    <font>
      <sz val="14"/>
      <name val="Arial"/>
      <family val="2"/>
    </font>
    <font>
      <sz val="14"/>
      <name val="Arial CE"/>
      <family val="2"/>
    </font>
    <font>
      <i/>
      <sz val="14"/>
      <name val="Arial"/>
      <family val="2"/>
    </font>
    <font>
      <b/>
      <sz val="14"/>
      <color indexed="10"/>
      <name val="Arial"/>
      <family val="2"/>
    </font>
    <font>
      <i/>
      <sz val="12"/>
      <name val="Arial"/>
      <family val="2"/>
    </font>
    <font>
      <b/>
      <sz val="10"/>
      <name val="Arial CE"/>
      <family val="2"/>
    </font>
    <font>
      <sz val="14"/>
      <color indexed="10"/>
      <name val="Arial"/>
      <family val="2"/>
    </font>
    <font>
      <b/>
      <sz val="14"/>
      <color indexed="48"/>
      <name val="Arial"/>
      <family val="2"/>
    </font>
    <font>
      <sz val="10"/>
      <color indexed="48"/>
      <name val="Arial"/>
      <family val="2"/>
    </font>
    <font>
      <sz val="10"/>
      <color indexed="48"/>
      <name val="Arial CE"/>
      <family val="2"/>
    </font>
    <font>
      <b/>
      <sz val="14"/>
      <name val="Arial CE"/>
      <family val="2"/>
    </font>
    <font>
      <i/>
      <sz val="10"/>
      <name val="SL Dutch"/>
      <family val="0"/>
    </font>
    <font>
      <sz val="9"/>
      <name val="Arial CE"/>
      <family val="2"/>
    </font>
    <font>
      <b/>
      <sz val="9"/>
      <name val="Arial CE"/>
      <family val="2"/>
    </font>
    <font>
      <b/>
      <i/>
      <sz val="10"/>
      <color indexed="10"/>
      <name val="Arial CE"/>
      <family val="2"/>
    </font>
    <font>
      <b/>
      <i/>
      <sz val="10"/>
      <color indexed="48"/>
      <name val="Arial"/>
      <family val="2"/>
    </font>
    <font>
      <sz val="8"/>
      <name val="Arial CE"/>
      <family val="2"/>
    </font>
    <font>
      <i/>
      <sz val="10"/>
      <name val="Times New Roman"/>
      <family val="1"/>
    </font>
    <font>
      <i/>
      <sz val="10"/>
      <color indexed="10"/>
      <name val="Times New Roman CE"/>
      <family val="1"/>
    </font>
    <font>
      <i/>
      <sz val="10"/>
      <color indexed="10"/>
      <name val="Times New Roman"/>
      <family val="1"/>
    </font>
    <font>
      <b/>
      <sz val="10"/>
      <color indexed="10"/>
      <name val="Arial CE"/>
      <family val="2"/>
    </font>
    <font>
      <sz val="10"/>
      <color indexed="8"/>
      <name val="Helv"/>
      <family val="0"/>
    </font>
    <font>
      <b/>
      <sz val="9"/>
      <color indexed="48"/>
      <name val="Arial CE"/>
      <family val="2"/>
    </font>
    <font>
      <sz val="10"/>
      <name val="Helv"/>
      <family val="0"/>
    </font>
    <font>
      <sz val="9"/>
      <color indexed="48"/>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15"/>
        <bgColor indexed="64"/>
      </patternFill>
    </fill>
    <fill>
      <patternFill patternType="solid">
        <fgColor indexed="22"/>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color indexed="63"/>
      </left>
      <right>
        <color indexed="63"/>
      </right>
      <top>
        <color indexed="63"/>
      </top>
      <bottom style="double">
        <color indexed="8"/>
      </bottom>
    </border>
    <border>
      <left>
        <color indexed="63"/>
      </left>
      <right>
        <color indexed="63"/>
      </right>
      <top style="double">
        <color indexed="8"/>
      </top>
      <bottom style="double">
        <color indexed="8"/>
      </bottom>
    </border>
    <border>
      <left>
        <color indexed="63"/>
      </left>
      <right>
        <color indexed="63"/>
      </right>
      <top>
        <color indexed="63"/>
      </top>
      <bottom style="double"/>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style="thin"/>
      <right>
        <color indexed="63"/>
      </right>
      <top style="thin"/>
      <bottom style="thin"/>
    </border>
    <border>
      <left style="medium"/>
      <right>
        <color indexed="63"/>
      </right>
      <top style="medium"/>
      <bottom style="mediu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2" borderId="0" applyNumberFormat="0" applyBorder="0" applyAlignment="0" applyProtection="0"/>
    <xf numFmtId="0" fontId="68" fillId="5" borderId="0" applyNumberFormat="0" applyBorder="0" applyAlignment="0" applyProtection="0"/>
    <xf numFmtId="0" fontId="68" fillId="3"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3" borderId="0" applyNumberFormat="0" applyBorder="0" applyAlignment="0" applyProtection="0"/>
    <xf numFmtId="0" fontId="69" fillId="11"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1" borderId="0" applyNumberFormat="0" applyBorder="0" applyAlignment="0" applyProtection="0"/>
    <xf numFmtId="0" fontId="69" fillId="3" borderId="0" applyNumberFormat="0" applyBorder="0" applyAlignment="0" applyProtection="0"/>
    <xf numFmtId="0" fontId="70" fillId="12" borderId="0" applyNumberFormat="0" applyBorder="0" applyAlignment="0" applyProtection="0"/>
    <xf numFmtId="0" fontId="22" fillId="0" borderId="0" applyNumberFormat="0" applyFill="0" applyBorder="0" applyAlignment="0" applyProtection="0"/>
    <xf numFmtId="0" fontId="71" fillId="2" borderId="1" applyNumberFormat="0" applyAlignment="0" applyProtection="0"/>
    <xf numFmtId="0" fontId="72" fillId="0" borderId="0" applyNumberFormat="0" applyFill="0" applyBorder="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0" fontId="1" fillId="0" borderId="0">
      <alignment/>
      <protection/>
    </xf>
    <xf numFmtId="0" fontId="0" fillId="0" borderId="0">
      <alignment/>
      <protection/>
    </xf>
    <xf numFmtId="0" fontId="76" fillId="8" borderId="0" applyNumberFormat="0" applyBorder="0" applyAlignment="0" applyProtection="0"/>
    <xf numFmtId="1" fontId="54" fillId="0" borderId="0">
      <alignment/>
      <protection/>
    </xf>
    <xf numFmtId="0" fontId="2" fillId="0" borderId="0">
      <alignment/>
      <protection/>
    </xf>
    <xf numFmtId="0" fontId="2" fillId="0" borderId="0">
      <alignment/>
      <protection/>
    </xf>
    <xf numFmtId="3" fontId="64" fillId="0" borderId="0" applyFont="0" applyAlignment="0">
      <protection locked="0"/>
    </xf>
    <xf numFmtId="0" fontId="66" fillId="0" borderId="0">
      <alignment/>
      <protection locked="0"/>
    </xf>
    <xf numFmtId="0" fontId="23" fillId="0" borderId="0" applyNumberFormat="0" applyFill="0" applyBorder="0" applyAlignment="0" applyProtection="0"/>
    <xf numFmtId="9" fontId="0" fillId="0" borderId="0" applyFill="0" applyBorder="0" applyAlignment="0" applyProtection="0"/>
    <xf numFmtId="0" fontId="0" fillId="4" borderId="5" applyNumberFormat="0" applyFon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69" fillId="11"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1" borderId="0" applyNumberFormat="0" applyBorder="0" applyAlignment="0" applyProtection="0"/>
    <xf numFmtId="0" fontId="69" fillId="16" borderId="0" applyNumberFormat="0" applyBorder="0" applyAlignment="0" applyProtection="0"/>
    <xf numFmtId="0" fontId="79" fillId="0" borderId="6" applyNumberFormat="0" applyFill="0" applyAlignment="0" applyProtection="0"/>
    <xf numFmtId="0" fontId="80" fillId="17" borderId="7" applyNumberFormat="0" applyAlignment="0" applyProtection="0"/>
    <xf numFmtId="0" fontId="81" fillId="2" borderId="8" applyNumberFormat="0" applyAlignment="0" applyProtection="0"/>
    <xf numFmtId="0" fontId="82" fillId="18" borderId="0" applyNumberFormat="0" applyBorder="0" applyAlignment="0" applyProtection="0"/>
    <xf numFmtId="176" fontId="0"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83" fillId="3" borderId="8" applyNumberFormat="0" applyAlignment="0" applyProtection="0"/>
    <xf numFmtId="0" fontId="84" fillId="0" borderId="9" applyNumberFormat="0" applyFill="0" applyAlignment="0" applyProtection="0"/>
  </cellStyleXfs>
  <cellXfs count="512">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75"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75"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46"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75" fontId="3" fillId="0" borderId="0" xfId="0" applyNumberFormat="1" applyFont="1" applyAlignment="1">
      <alignment/>
    </xf>
    <xf numFmtId="4" fontId="4" fillId="0" borderId="0" xfId="64"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46"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75" fontId="6" fillId="0" borderId="0" xfId="0" applyNumberFormat="1" applyFont="1" applyAlignment="1">
      <alignment/>
    </xf>
    <xf numFmtId="0" fontId="16" fillId="0" borderId="0" xfId="0" applyFont="1" applyAlignment="1">
      <alignment horizontal="left" vertical="top" wrapText="1"/>
    </xf>
    <xf numFmtId="175"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45" applyFont="1" applyAlignment="1" applyProtection="1">
      <alignment horizontal="right"/>
      <protection locked="0"/>
    </xf>
    <xf numFmtId="0" fontId="3" fillId="0" borderId="0" xfId="45" applyFont="1">
      <alignment/>
      <protection/>
    </xf>
    <xf numFmtId="4" fontId="3" fillId="0" borderId="0" xfId="45"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75"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46"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26" fillId="0" borderId="0" xfId="0" applyFont="1" applyAlignment="1">
      <alignment vertical="top"/>
    </xf>
    <xf numFmtId="0" fontId="1" fillId="0" borderId="0" xfId="0" applyFont="1" applyBorder="1" applyAlignment="1">
      <alignment vertical="top"/>
    </xf>
    <xf numFmtId="0" fontId="27" fillId="0" borderId="0" xfId="0" applyFont="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vertical="top"/>
    </xf>
    <xf numFmtId="0" fontId="1" fillId="0" borderId="0" xfId="0" applyFont="1" applyFill="1" applyBorder="1" applyAlignment="1">
      <alignment/>
    </xf>
    <xf numFmtId="0" fontId="28" fillId="0" borderId="0" xfId="0" applyFont="1" applyFill="1" applyBorder="1" applyAlignment="1">
      <alignment horizontal="center" vertical="top"/>
    </xf>
    <xf numFmtId="0" fontId="29" fillId="0" borderId="0" xfId="0" applyFont="1" applyFill="1" applyBorder="1" applyAlignment="1">
      <alignment horizontal="center" vertical="top"/>
    </xf>
    <xf numFmtId="3" fontId="30" fillId="0" borderId="0" xfId="0" applyNumberFormat="1" applyFont="1" applyFill="1" applyBorder="1" applyAlignment="1">
      <alignment vertical="top"/>
    </xf>
    <xf numFmtId="0" fontId="28" fillId="0" borderId="0" xfId="0" applyFont="1" applyFill="1" applyBorder="1" applyAlignment="1">
      <alignment horizontal="center"/>
    </xf>
    <xf numFmtId="3" fontId="33" fillId="0" borderId="0" xfId="0" applyNumberFormat="1" applyFont="1" applyFill="1" applyBorder="1" applyAlignment="1">
      <alignment vertical="top"/>
    </xf>
    <xf numFmtId="0" fontId="31" fillId="0" borderId="0" xfId="0" applyFont="1" applyFill="1" applyBorder="1" applyAlignment="1">
      <alignment vertical="top"/>
    </xf>
    <xf numFmtId="0" fontId="27" fillId="0" borderId="0" xfId="0" applyFont="1" applyBorder="1" applyAlignment="1">
      <alignment vertical="top"/>
    </xf>
    <xf numFmtId="49" fontId="27" fillId="0" borderId="0" xfId="0" applyNumberFormat="1" applyFont="1" applyBorder="1" applyAlignment="1">
      <alignment horizontal="left" vertical="top"/>
    </xf>
    <xf numFmtId="0" fontId="27" fillId="0" borderId="0" xfId="0" applyFont="1" applyBorder="1" applyAlignment="1">
      <alignment horizontal="center" vertical="top"/>
    </xf>
    <xf numFmtId="0" fontId="31" fillId="0" borderId="0" xfId="0" applyFont="1" applyBorder="1" applyAlignment="1">
      <alignment vertical="top"/>
    </xf>
    <xf numFmtId="49" fontId="28" fillId="0" borderId="0" xfId="0" applyNumberFormat="1" applyFont="1" applyBorder="1" applyAlignment="1">
      <alignment horizontal="left" vertical="top" wrapText="1"/>
    </xf>
    <xf numFmtId="0" fontId="29" fillId="0" borderId="0" xfId="0" applyFont="1" applyBorder="1" applyAlignment="1">
      <alignment vertical="top"/>
    </xf>
    <xf numFmtId="0" fontId="26" fillId="19" borderId="0" xfId="0" applyNumberFormat="1" applyFont="1" applyFill="1" applyBorder="1" applyAlignment="1">
      <alignment vertical="top"/>
    </xf>
    <xf numFmtId="0" fontId="1" fillId="19" borderId="0" xfId="0" applyNumberFormat="1" applyFont="1" applyFill="1" applyBorder="1" applyAlignment="1">
      <alignment vertical="top"/>
    </xf>
    <xf numFmtId="0" fontId="27" fillId="19" borderId="0" xfId="0" applyNumberFormat="1" applyFont="1" applyFill="1" applyBorder="1" applyAlignment="1">
      <alignment vertical="top"/>
    </xf>
    <xf numFmtId="0" fontId="27" fillId="0" borderId="0" xfId="0" applyNumberFormat="1" applyFont="1" applyBorder="1" applyAlignment="1">
      <alignment vertical="top"/>
    </xf>
    <xf numFmtId="0" fontId="25" fillId="20" borderId="0" xfId="0" applyFont="1" applyFill="1" applyBorder="1" applyAlignment="1">
      <alignment vertical="top"/>
    </xf>
    <xf numFmtId="0" fontId="25" fillId="20" borderId="0" xfId="0" applyNumberFormat="1" applyFont="1" applyFill="1" applyBorder="1" applyAlignment="1">
      <alignment horizontal="center" vertical="top"/>
    </xf>
    <xf numFmtId="0" fontId="25" fillId="6" borderId="0" xfId="0" applyNumberFormat="1" applyFont="1" applyFill="1" applyBorder="1" applyAlignment="1">
      <alignment vertical="top"/>
    </xf>
    <xf numFmtId="0" fontId="34" fillId="0" borderId="0" xfId="0" applyNumberFormat="1" applyFont="1" applyFill="1" applyAlignment="1">
      <alignment horizontal="left" vertical="top" wrapText="1"/>
    </xf>
    <xf numFmtId="0" fontId="34" fillId="0" borderId="0" xfId="0" applyFont="1" applyBorder="1" applyAlignment="1">
      <alignment vertical="top"/>
    </xf>
    <xf numFmtId="4" fontId="34" fillId="0" borderId="0" xfId="0" applyNumberFormat="1" applyFont="1" applyFill="1" applyBorder="1" applyAlignment="1">
      <alignment vertical="top"/>
    </xf>
    <xf numFmtId="4" fontId="34" fillId="0" borderId="0" xfId="0" applyNumberFormat="1" applyFont="1" applyBorder="1" applyAlignment="1">
      <alignment vertical="top"/>
    </xf>
    <xf numFmtId="0" fontId="31" fillId="0" borderId="0" xfId="0" applyFont="1" applyBorder="1" applyAlignment="1">
      <alignment horizontal="center" vertical="top"/>
    </xf>
    <xf numFmtId="0" fontId="26" fillId="0" borderId="0" xfId="0" applyFont="1" applyBorder="1" applyAlignment="1">
      <alignment horizontal="right" vertical="top"/>
    </xf>
    <xf numFmtId="0" fontId="26" fillId="0" borderId="0" xfId="0" applyFont="1" applyBorder="1" applyAlignment="1">
      <alignment horizontal="lef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49" fontId="1" fillId="0" borderId="0" xfId="0" applyNumberFormat="1" applyFont="1" applyBorder="1" applyAlignment="1">
      <alignment horizontal="left" vertical="top"/>
    </xf>
    <xf numFmtId="0" fontId="1" fillId="0" borderId="0" xfId="0" applyFont="1" applyBorder="1" applyAlignment="1">
      <alignment horizontal="center" vertical="top"/>
    </xf>
    <xf numFmtId="0" fontId="1" fillId="0" borderId="0" xfId="0" applyNumberFormat="1" applyFont="1" applyBorder="1" applyAlignment="1">
      <alignment vertical="top"/>
    </xf>
    <xf numFmtId="0" fontId="34" fillId="0" borderId="0" xfId="0" applyNumberFormat="1" applyFont="1" applyFill="1" applyBorder="1" applyAlignment="1">
      <alignment horizontal="left" vertical="top" wrapText="1"/>
    </xf>
    <xf numFmtId="0" fontId="34" fillId="0" borderId="0" xfId="0" applyFont="1" applyFill="1" applyBorder="1" applyAlignment="1">
      <alignment horizontal="right" vertical="top"/>
    </xf>
    <xf numFmtId="0" fontId="27" fillId="0" borderId="0" xfId="0" applyNumberFormat="1" applyFont="1" applyBorder="1" applyAlignment="1">
      <alignment vertical="top" wrapText="1"/>
    </xf>
    <xf numFmtId="0" fontId="34" fillId="0" borderId="12" xfId="0" applyFont="1" applyBorder="1" applyAlignment="1">
      <alignment vertical="top"/>
    </xf>
    <xf numFmtId="0" fontId="34" fillId="0" borderId="12" xfId="0" applyNumberFormat="1" applyFont="1" applyFill="1" applyBorder="1" applyAlignment="1">
      <alignment horizontal="left" vertical="top" wrapText="1"/>
    </xf>
    <xf numFmtId="0" fontId="34" fillId="0" borderId="12" xfId="0" applyFont="1" applyFill="1" applyBorder="1" applyAlignment="1">
      <alignment horizontal="right" vertical="top"/>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1" fillId="0" borderId="0" xfId="0"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horizontal="left" vertical="top"/>
    </xf>
    <xf numFmtId="0" fontId="34" fillId="0" borderId="0" xfId="0" applyFont="1" applyFill="1" applyBorder="1" applyAlignment="1">
      <alignment vertical="top"/>
    </xf>
    <xf numFmtId="2" fontId="24" fillId="0" borderId="0" xfId="0" applyNumberFormat="1" applyFont="1" applyFill="1" applyBorder="1" applyAlignment="1">
      <alignment horizontal="center"/>
    </xf>
    <xf numFmtId="0" fontId="32" fillId="0" borderId="0" xfId="0" applyNumberFormat="1" applyFont="1" applyFill="1" applyBorder="1" applyAlignment="1">
      <alignment horizontal="center"/>
    </xf>
    <xf numFmtId="4" fontId="34" fillId="0" borderId="0" xfId="0" applyNumberFormat="1" applyFont="1" applyBorder="1" applyAlignment="1">
      <alignment horizontal="center" vertical="top"/>
    </xf>
    <xf numFmtId="4" fontId="34" fillId="0" borderId="12" xfId="0" applyNumberFormat="1" applyFont="1" applyBorder="1" applyAlignment="1">
      <alignment horizontal="center" vertical="top"/>
    </xf>
    <xf numFmtId="49" fontId="34" fillId="0" borderId="12" xfId="0" applyNumberFormat="1" applyFont="1" applyBorder="1" applyAlignment="1">
      <alignment vertical="top"/>
    </xf>
    <xf numFmtId="49" fontId="34" fillId="0" borderId="0" xfId="0" applyNumberFormat="1" applyFont="1" applyAlignment="1">
      <alignment vertical="top"/>
    </xf>
    <xf numFmtId="49" fontId="25" fillId="20"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35" fillId="0" borderId="0" xfId="0" applyFont="1" applyAlignment="1">
      <alignment/>
    </xf>
    <xf numFmtId="0" fontId="1" fillId="0" borderId="13"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49" fontId="35" fillId="0" borderId="0" xfId="0" applyNumberFormat="1" applyFont="1" applyAlignment="1">
      <alignment horizontal="left" vertical="top" wrapText="1"/>
    </xf>
    <xf numFmtId="9" fontId="37" fillId="0" borderId="0" xfId="50" applyFont="1" applyFill="1" applyBorder="1" applyAlignment="1">
      <alignment horizontal="right" vertical="top"/>
    </xf>
    <xf numFmtId="1" fontId="26" fillId="19" borderId="0" xfId="0" applyNumberFormat="1" applyFont="1" applyFill="1" applyBorder="1" applyAlignment="1">
      <alignment horizontal="center" vertical="top"/>
    </xf>
    <xf numFmtId="1" fontId="31" fillId="0" borderId="0" xfId="0" applyNumberFormat="1" applyFont="1" applyBorder="1" applyAlignment="1">
      <alignment horizontal="center" vertical="top"/>
    </xf>
    <xf numFmtId="0" fontId="32" fillId="0" borderId="14" xfId="0" applyFont="1" applyFill="1" applyBorder="1" applyAlignment="1">
      <alignment horizontal="right" vertical="top"/>
    </xf>
    <xf numFmtId="0" fontId="32" fillId="0" borderId="0" xfId="0" applyFont="1" applyFill="1" applyBorder="1" applyAlignment="1">
      <alignment vertical="top"/>
    </xf>
    <xf numFmtId="49" fontId="32" fillId="0" borderId="0" xfId="0" applyNumberFormat="1" applyFont="1" applyBorder="1" applyAlignment="1">
      <alignment vertical="top"/>
    </xf>
    <xf numFmtId="0" fontId="32" fillId="0" borderId="0" xfId="0" applyFont="1" applyFill="1" applyBorder="1" applyAlignment="1">
      <alignment vertical="top"/>
    </xf>
    <xf numFmtId="3" fontId="38" fillId="0" borderId="0" xfId="0" applyNumberFormat="1" applyFont="1" applyFill="1" applyBorder="1" applyAlignment="1">
      <alignment vertical="top"/>
    </xf>
    <xf numFmtId="49" fontId="32" fillId="0" borderId="0" xfId="0" applyNumberFormat="1" applyFont="1" applyAlignment="1">
      <alignment vertical="top"/>
    </xf>
    <xf numFmtId="0" fontId="34" fillId="0" borderId="0" xfId="0" applyNumberFormat="1" applyFont="1" applyBorder="1" applyAlignment="1">
      <alignment vertical="top"/>
    </xf>
    <xf numFmtId="0" fontId="27" fillId="0" borderId="0" xfId="0" applyFont="1" applyBorder="1" applyAlignment="1">
      <alignment horizontal="left" vertical="top"/>
    </xf>
    <xf numFmtId="0" fontId="31" fillId="0" borderId="0" xfId="0" applyFont="1" applyBorder="1" applyAlignment="1">
      <alignment horizontal="left" vertical="top"/>
    </xf>
    <xf numFmtId="49" fontId="32" fillId="0" borderId="14" xfId="0" applyNumberFormat="1" applyFont="1" applyBorder="1" applyAlignment="1">
      <alignment horizontal="left" vertical="top"/>
    </xf>
    <xf numFmtId="0" fontId="34" fillId="0" borderId="0" xfId="0" applyFont="1" applyBorder="1" applyAlignment="1">
      <alignment horizontal="left" vertical="top"/>
    </xf>
    <xf numFmtId="0" fontId="1" fillId="0" borderId="0" xfId="0" applyFont="1" applyBorder="1" applyAlignment="1">
      <alignment horizontal="right" vertical="top"/>
    </xf>
    <xf numFmtId="0" fontId="27" fillId="0" borderId="0" xfId="0" applyFont="1" applyBorder="1" applyAlignment="1">
      <alignment horizontal="right" vertical="top"/>
    </xf>
    <xf numFmtId="0" fontId="31" fillId="0" borderId="0" xfId="0" applyFont="1" applyBorder="1" applyAlignment="1">
      <alignment horizontal="right" vertical="top"/>
    </xf>
    <xf numFmtId="49" fontId="32" fillId="0" borderId="14" xfId="0" applyNumberFormat="1" applyFont="1" applyBorder="1" applyAlignment="1">
      <alignment horizontal="right" vertical="top"/>
    </xf>
    <xf numFmtId="0" fontId="34" fillId="0" borderId="0" xfId="0" applyFont="1" applyBorder="1" applyAlignment="1">
      <alignment horizontal="right" vertical="top"/>
    </xf>
    <xf numFmtId="49" fontId="25" fillId="20" borderId="0" xfId="0" applyNumberFormat="1" applyFont="1" applyFill="1" applyBorder="1" applyAlignment="1">
      <alignment horizontal="left" vertical="top"/>
    </xf>
    <xf numFmtId="49" fontId="35" fillId="20" borderId="0" xfId="0" applyNumberFormat="1" applyFont="1" applyFill="1" applyBorder="1" applyAlignment="1">
      <alignment horizontal="left" vertical="top" wrapText="1"/>
    </xf>
    <xf numFmtId="0" fontId="25" fillId="6" borderId="0" xfId="0" applyFont="1" applyFill="1" applyBorder="1" applyAlignment="1">
      <alignment vertical="top"/>
    </xf>
    <xf numFmtId="0" fontId="26" fillId="0" borderId="0" xfId="0" applyFont="1" applyBorder="1" applyAlignment="1">
      <alignment horizontal="left" vertical="top"/>
    </xf>
    <xf numFmtId="0" fontId="26" fillId="0" borderId="0" xfId="0" applyFont="1" applyBorder="1" applyAlignment="1">
      <alignment horizontal="right" vertical="top"/>
    </xf>
    <xf numFmtId="0" fontId="26" fillId="0" borderId="0" xfId="0" applyNumberFormat="1" applyFont="1" applyBorder="1" applyAlignment="1">
      <alignment vertical="top"/>
    </xf>
    <xf numFmtId="0" fontId="26" fillId="19" borderId="0" xfId="0" applyNumberFormat="1" applyFont="1" applyFill="1" applyBorder="1" applyAlignment="1">
      <alignment vertical="top"/>
    </xf>
    <xf numFmtId="1" fontId="26" fillId="19" borderId="0" xfId="0" applyNumberFormat="1" applyFont="1" applyFill="1" applyBorder="1" applyAlignment="1">
      <alignment horizontal="center" vertical="top"/>
    </xf>
    <xf numFmtId="0" fontId="26" fillId="0" borderId="0" xfId="0" applyFont="1" applyFill="1" applyBorder="1" applyAlignment="1">
      <alignment vertical="top"/>
    </xf>
    <xf numFmtId="0" fontId="29" fillId="0" borderId="0" xfId="0" applyFont="1" applyBorder="1" applyAlignment="1">
      <alignment vertical="top"/>
    </xf>
    <xf numFmtId="0" fontId="26" fillId="0" borderId="0" xfId="0" applyFont="1" applyAlignment="1">
      <alignment vertical="top"/>
    </xf>
    <xf numFmtId="49" fontId="35" fillId="0" borderId="14" xfId="0" applyNumberFormat="1" applyFont="1" applyBorder="1" applyAlignment="1">
      <alignment horizontal="right" vertical="top"/>
    </xf>
    <xf numFmtId="49" fontId="35" fillId="0" borderId="14" xfId="0" applyNumberFormat="1" applyFont="1" applyBorder="1" applyAlignment="1">
      <alignment vertical="top"/>
    </xf>
    <xf numFmtId="0" fontId="35" fillId="0" borderId="14" xfId="0" applyFont="1" applyBorder="1" applyAlignment="1">
      <alignment vertical="top" wrapText="1"/>
    </xf>
    <xf numFmtId="0" fontId="1" fillId="0" borderId="0" xfId="0" applyFont="1" applyFill="1" applyBorder="1" applyAlignment="1">
      <alignment vertical="top"/>
    </xf>
    <xf numFmtId="0" fontId="24" fillId="0" borderId="0" xfId="0" applyFont="1" applyAlignment="1">
      <alignment vertical="top"/>
    </xf>
    <xf numFmtId="49" fontId="24" fillId="0" borderId="0" xfId="0" applyNumberFormat="1" applyFont="1" applyAlignment="1">
      <alignment horizontal="left" vertical="top" wrapText="1"/>
    </xf>
    <xf numFmtId="0" fontId="24" fillId="19" borderId="0" xfId="0" applyNumberFormat="1" applyFont="1" applyFill="1" applyBorder="1" applyAlignment="1">
      <alignment vertical="top"/>
    </xf>
    <xf numFmtId="1" fontId="24" fillId="19" borderId="0" xfId="0" applyNumberFormat="1" applyFont="1" applyFill="1" applyBorder="1" applyAlignment="1">
      <alignment horizontal="center" vertical="top"/>
    </xf>
    <xf numFmtId="0" fontId="24" fillId="0" borderId="0" xfId="0" applyFont="1" applyFill="1" applyBorder="1" applyAlignment="1">
      <alignment horizontal="left" vertical="top"/>
    </xf>
    <xf numFmtId="0" fontId="24" fillId="0" borderId="0" xfId="0" applyFont="1" applyFill="1" applyBorder="1" applyAlignment="1">
      <alignment vertical="top"/>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0" fontId="32" fillId="0" borderId="0" xfId="0" applyNumberFormat="1" applyFont="1" applyFill="1" applyBorder="1" applyAlignment="1">
      <alignment horizontal="center" vertical="top"/>
    </xf>
    <xf numFmtId="49"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wrapText="1"/>
    </xf>
    <xf numFmtId="0" fontId="32" fillId="0" borderId="0" xfId="0" applyFont="1" applyFill="1" applyBorder="1" applyAlignment="1">
      <alignment horizontal="center" vertical="top"/>
    </xf>
    <xf numFmtId="0" fontId="32" fillId="0" borderId="0" xfId="0" applyNumberFormat="1" applyFont="1" applyFill="1" applyBorder="1" applyAlignment="1">
      <alignment vertical="top"/>
    </xf>
    <xf numFmtId="49" fontId="24" fillId="0" borderId="0" xfId="0" applyNumberFormat="1" applyFont="1" applyBorder="1" applyAlignment="1">
      <alignment vertical="top"/>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0" fontId="24" fillId="0" borderId="0" xfId="0" applyNumberFormat="1" applyFont="1" applyBorder="1" applyAlignment="1">
      <alignment vertical="top"/>
    </xf>
    <xf numFmtId="0" fontId="24" fillId="0" borderId="0" xfId="0" applyNumberFormat="1" applyFont="1" applyBorder="1" applyAlignment="1">
      <alignment horizontal="right" vertical="top"/>
    </xf>
    <xf numFmtId="49" fontId="40" fillId="0" borderId="0" xfId="0" applyNumberFormat="1" applyFont="1" applyFill="1" applyAlignment="1">
      <alignment vertical="top"/>
    </xf>
    <xf numFmtId="1" fontId="24" fillId="0" borderId="0" xfId="0" applyNumberFormat="1" applyFont="1" applyFill="1" applyBorder="1" applyAlignment="1">
      <alignment horizontal="center" vertical="top"/>
    </xf>
    <xf numFmtId="0" fontId="39" fillId="0" borderId="14" xfId="0" applyFont="1" applyBorder="1" applyAlignment="1">
      <alignment horizontal="left" vertical="top"/>
    </xf>
    <xf numFmtId="49" fontId="41" fillId="0" borderId="0" xfId="0" applyNumberFormat="1" applyFont="1" applyFill="1" applyAlignment="1">
      <alignment vertical="top"/>
    </xf>
    <xf numFmtId="49" fontId="41" fillId="0" borderId="0" xfId="0" applyNumberFormat="1" applyFont="1" applyFill="1" applyAlignment="1">
      <alignment vertical="top" wrapText="1"/>
    </xf>
    <xf numFmtId="0" fontId="41" fillId="0" borderId="0" xfId="0" applyFont="1" applyFill="1" applyAlignment="1">
      <alignment vertical="top"/>
    </xf>
    <xf numFmtId="4" fontId="41" fillId="0" borderId="0" xfId="0" applyNumberFormat="1" applyFont="1" applyFill="1" applyAlignment="1">
      <alignment vertical="top"/>
    </xf>
    <xf numFmtId="4" fontId="41" fillId="0" borderId="0" xfId="0" applyNumberFormat="1" applyFont="1" applyFill="1" applyAlignment="1">
      <alignment horizontal="right" vertical="top"/>
    </xf>
    <xf numFmtId="4" fontId="31" fillId="0" borderId="0" xfId="0" applyNumberFormat="1" applyFont="1" applyFill="1" applyBorder="1" applyAlignment="1">
      <alignment vertical="top"/>
    </xf>
    <xf numFmtId="49" fontId="31" fillId="0" borderId="0" xfId="0" applyNumberFormat="1" applyFont="1" applyBorder="1" applyAlignment="1">
      <alignment horizontal="left" vertical="top" wrapText="1"/>
    </xf>
    <xf numFmtId="0" fontId="31" fillId="19" borderId="0" xfId="0" applyNumberFormat="1" applyFont="1" applyFill="1" applyBorder="1" applyAlignment="1">
      <alignment vertical="top"/>
    </xf>
    <xf numFmtId="49" fontId="31" fillId="0" borderId="0" xfId="0" applyNumberFormat="1" applyFont="1" applyBorder="1" applyAlignment="1">
      <alignment horizontal="left" vertical="top"/>
    </xf>
    <xf numFmtId="0" fontId="26" fillId="0" borderId="15" xfId="0" applyFont="1" applyFill="1" applyBorder="1" applyAlignment="1">
      <alignment horizontal="left" vertical="top"/>
    </xf>
    <xf numFmtId="0" fontId="35" fillId="0" borderId="16" xfId="0" applyFont="1" applyBorder="1" applyAlignment="1">
      <alignment horizontal="left"/>
    </xf>
    <xf numFmtId="0" fontId="1" fillId="0" borderId="16" xfId="0" applyFont="1" applyBorder="1" applyAlignment="1">
      <alignment horizontal="left"/>
    </xf>
    <xf numFmtId="0" fontId="36" fillId="0" borderId="17" xfId="0" applyFont="1" applyBorder="1" applyAlignment="1">
      <alignment horizontal="left"/>
    </xf>
    <xf numFmtId="0" fontId="0" fillId="0" borderId="0" xfId="0" applyNumberFormat="1" applyAlignment="1">
      <alignment/>
    </xf>
    <xf numFmtId="0" fontId="0" fillId="0" borderId="0" xfId="0" applyNumberFormat="1" applyFill="1" applyAlignment="1">
      <alignment/>
    </xf>
    <xf numFmtId="0" fontId="42" fillId="0" borderId="0" xfId="0" applyNumberFormat="1" applyFont="1" applyAlignment="1">
      <alignment horizontal="left"/>
    </xf>
    <xf numFmtId="0" fontId="25" fillId="0" borderId="0" xfId="0" applyNumberFormat="1" applyFont="1" applyAlignment="1">
      <alignment horizontal="center"/>
    </xf>
    <xf numFmtId="0" fontId="42" fillId="0" borderId="0" xfId="0" applyNumberFormat="1" applyFont="1" applyFill="1" applyAlignment="1">
      <alignment horizontal="left"/>
    </xf>
    <xf numFmtId="1" fontId="0" fillId="0" borderId="0" xfId="0" applyNumberFormat="1" applyAlignment="1">
      <alignment/>
    </xf>
    <xf numFmtId="0" fontId="46" fillId="0" borderId="18" xfId="0" applyFont="1" applyFill="1" applyBorder="1" applyAlignment="1">
      <alignment vertical="top"/>
    </xf>
    <xf numFmtId="0" fontId="46" fillId="0" borderId="19" xfId="0" applyFont="1" applyBorder="1" applyAlignment="1">
      <alignment horizontal="left" vertical="top"/>
    </xf>
    <xf numFmtId="0" fontId="46" fillId="0" borderId="20" xfId="0" applyFont="1" applyBorder="1" applyAlignment="1">
      <alignment horizontal="center"/>
    </xf>
    <xf numFmtId="0" fontId="49" fillId="0" borderId="20" xfId="0" applyFont="1" applyBorder="1" applyAlignment="1">
      <alignment/>
    </xf>
    <xf numFmtId="49" fontId="46" fillId="0" borderId="20" xfId="0" applyNumberFormat="1" applyFont="1" applyBorder="1" applyAlignment="1">
      <alignment horizontal="center"/>
    </xf>
    <xf numFmtId="0" fontId="49" fillId="0" borderId="20" xfId="0" applyFont="1" applyBorder="1" applyAlignment="1">
      <alignment horizontal="center"/>
    </xf>
    <xf numFmtId="0" fontId="46" fillId="0" borderId="21" xfId="0" applyFont="1" applyBorder="1" applyAlignment="1">
      <alignment horizontal="left" vertical="top"/>
    </xf>
    <xf numFmtId="0" fontId="44" fillId="0" borderId="18" xfId="0" applyNumberFormat="1" applyFont="1" applyBorder="1" applyAlignment="1">
      <alignment/>
    </xf>
    <xf numFmtId="0" fontId="46" fillId="0" borderId="22" xfId="0" applyFont="1" applyBorder="1" applyAlignment="1">
      <alignment horizontal="left" vertical="top"/>
    </xf>
    <xf numFmtId="0" fontId="44" fillId="0" borderId="23" xfId="0" applyNumberFormat="1" applyFont="1" applyBorder="1" applyAlignment="1">
      <alignment/>
    </xf>
    <xf numFmtId="1" fontId="0" fillId="0" borderId="23" xfId="0" applyNumberFormat="1" applyFont="1" applyBorder="1" applyAlignment="1">
      <alignment/>
    </xf>
    <xf numFmtId="0" fontId="0" fillId="0" borderId="23" xfId="0" applyNumberFormat="1" applyFont="1" applyBorder="1" applyAlignment="1">
      <alignment/>
    </xf>
    <xf numFmtId="1" fontId="39" fillId="0" borderId="23" xfId="0" applyNumberFormat="1" applyFont="1" applyBorder="1" applyAlignment="1">
      <alignment horizontal="left"/>
    </xf>
    <xf numFmtId="0" fontId="43" fillId="0" borderId="23" xfId="0" applyFont="1" applyBorder="1" applyAlignment="1">
      <alignment horizontal="left" vertical="top"/>
    </xf>
    <xf numFmtId="0" fontId="46" fillId="0" borderId="13" xfId="0" applyFont="1" applyBorder="1" applyAlignment="1">
      <alignment horizontal="left" vertical="top"/>
    </xf>
    <xf numFmtId="0" fontId="36" fillId="0" borderId="24" xfId="0" applyFont="1" applyBorder="1" applyAlignment="1">
      <alignment/>
    </xf>
    <xf numFmtId="0" fontId="32" fillId="0" borderId="0" xfId="0" applyFont="1" applyFill="1" applyBorder="1" applyAlignment="1">
      <alignment horizontal="right" vertical="top"/>
    </xf>
    <xf numFmtId="0" fontId="35" fillId="0" borderId="0" xfId="0" applyFont="1" applyAlignment="1">
      <alignment horizontal="left" vertical="top" wrapText="1"/>
    </xf>
    <xf numFmtId="0" fontId="1" fillId="0" borderId="0" xfId="0" applyFont="1" applyAlignment="1">
      <alignment horizontal="left" vertical="top"/>
    </xf>
    <xf numFmtId="0" fontId="27" fillId="0" borderId="0" xfId="0" applyNumberFormat="1" applyFont="1" applyBorder="1" applyAlignment="1">
      <alignment horizontal="left" vertical="top"/>
    </xf>
    <xf numFmtId="0" fontId="35" fillId="0" borderId="0" xfId="0" applyNumberFormat="1" applyFont="1" applyBorder="1" applyAlignment="1">
      <alignment horizontal="left" vertical="top" wrapText="1"/>
    </xf>
    <xf numFmtId="0" fontId="32" fillId="0" borderId="0" xfId="0" applyFont="1" applyAlignment="1">
      <alignment horizontal="left" vertical="top"/>
    </xf>
    <xf numFmtId="0" fontId="35" fillId="0" borderId="0" xfId="0" applyFont="1" applyAlignment="1">
      <alignment horizontal="left" vertical="top"/>
    </xf>
    <xf numFmtId="0" fontId="46" fillId="0" borderId="25" xfId="0" applyFont="1" applyBorder="1" applyAlignment="1">
      <alignment horizontal="center"/>
    </xf>
    <xf numFmtId="10" fontId="46" fillId="0" borderId="25" xfId="50" applyNumberFormat="1" applyFont="1" applyFill="1" applyBorder="1" applyAlignment="1" applyProtection="1">
      <alignment horizontal="center"/>
      <protection/>
    </xf>
    <xf numFmtId="9" fontId="46" fillId="0" borderId="25" xfId="50" applyNumberFormat="1" applyFont="1" applyFill="1" applyBorder="1" applyAlignment="1" applyProtection="1">
      <alignment horizontal="center"/>
      <protection/>
    </xf>
    <xf numFmtId="0" fontId="1" fillId="0" borderId="16" xfId="0" applyFont="1" applyBorder="1" applyAlignment="1">
      <alignment/>
    </xf>
    <xf numFmtId="0" fontId="1" fillId="0" borderId="20" xfId="0" applyFont="1" applyBorder="1" applyAlignment="1">
      <alignment horizontal="center"/>
    </xf>
    <xf numFmtId="49" fontId="32" fillId="20" borderId="0" xfId="0" applyNumberFormat="1" applyFont="1" applyFill="1" applyBorder="1" applyAlignment="1">
      <alignment horizontal="left" vertical="top"/>
    </xf>
    <xf numFmtId="49" fontId="32" fillId="20" borderId="0" xfId="0" applyNumberFormat="1" applyFont="1" applyFill="1" applyBorder="1" applyAlignment="1">
      <alignment horizontal="left" vertical="top" wrapText="1"/>
    </xf>
    <xf numFmtId="0" fontId="32" fillId="20" borderId="0" xfId="0" applyFont="1" applyFill="1" applyBorder="1" applyAlignment="1">
      <alignment vertical="top"/>
    </xf>
    <xf numFmtId="0" fontId="32" fillId="20" borderId="0" xfId="0" applyFont="1" applyFill="1" applyBorder="1" applyAlignment="1">
      <alignment horizontal="center" vertical="top"/>
    </xf>
    <xf numFmtId="0" fontId="32" fillId="20" borderId="0" xfId="0" applyNumberFormat="1" applyFont="1" applyFill="1" applyBorder="1" applyAlignment="1">
      <alignment horizontal="center" vertical="top"/>
    </xf>
    <xf numFmtId="0" fontId="32" fillId="6" borderId="0" xfId="0" applyNumberFormat="1" applyFont="1" applyFill="1" applyBorder="1" applyAlignment="1">
      <alignment vertical="top"/>
    </xf>
    <xf numFmtId="0" fontId="32" fillId="6" borderId="0" xfId="0" applyFont="1" applyFill="1" applyBorder="1" applyAlignment="1">
      <alignment vertical="top"/>
    </xf>
    <xf numFmtId="0" fontId="24" fillId="0" borderId="0" xfId="0" applyFont="1" applyFill="1" applyBorder="1" applyAlignment="1">
      <alignment vertical="top"/>
    </xf>
    <xf numFmtId="0" fontId="32" fillId="0" borderId="0" xfId="0" applyNumberFormat="1" applyFont="1" applyFill="1" applyBorder="1" applyAlignment="1">
      <alignment horizontal="center" vertical="top"/>
    </xf>
    <xf numFmtId="0" fontId="50" fillId="0" borderId="26" xfId="0" applyFont="1" applyBorder="1" applyAlignment="1">
      <alignment horizontal="left" vertical="top"/>
    </xf>
    <xf numFmtId="0" fontId="50" fillId="0" borderId="27" xfId="0" applyFont="1" applyBorder="1" applyAlignment="1">
      <alignment horizontal="left" vertical="top"/>
    </xf>
    <xf numFmtId="0" fontId="50" fillId="0" borderId="25" xfId="0" applyFont="1" applyBorder="1" applyAlignment="1">
      <alignment horizontal="left" vertical="top"/>
    </xf>
    <xf numFmtId="0" fontId="51" fillId="0" borderId="25" xfId="0" applyFont="1" applyBorder="1" applyAlignment="1">
      <alignment horizontal="left"/>
    </xf>
    <xf numFmtId="0" fontId="51" fillId="0" borderId="25" xfId="0" applyFont="1" applyBorder="1" applyAlignment="1">
      <alignment/>
    </xf>
    <xf numFmtId="1" fontId="52" fillId="0" borderId="26" xfId="0" applyNumberFormat="1" applyFont="1" applyBorder="1" applyAlignment="1">
      <alignment/>
    </xf>
    <xf numFmtId="0" fontId="51" fillId="0" borderId="26" xfId="41" applyNumberFormat="1" applyFont="1" applyBorder="1">
      <alignment/>
      <protection/>
    </xf>
    <xf numFmtId="1" fontId="52" fillId="0" borderId="25" xfId="0" applyNumberFormat="1" applyFont="1" applyBorder="1" applyAlignment="1">
      <alignment/>
    </xf>
    <xf numFmtId="0" fontId="51" fillId="0" borderId="25" xfId="41" applyNumberFormat="1" applyFont="1" applyBorder="1">
      <alignment/>
      <protection/>
    </xf>
    <xf numFmtId="1" fontId="52" fillId="0" borderId="22" xfId="0" applyNumberFormat="1" applyFont="1" applyBorder="1" applyAlignment="1">
      <alignment/>
    </xf>
    <xf numFmtId="0" fontId="52" fillId="0" borderId="22" xfId="0" applyNumberFormat="1" applyFont="1" applyBorder="1" applyAlignment="1">
      <alignment/>
    </xf>
    <xf numFmtId="1" fontId="26" fillId="0" borderId="15" xfId="0" applyNumberFormat="1" applyFont="1" applyBorder="1" applyAlignment="1" applyProtection="1">
      <alignment horizontal="left"/>
      <protection locked="0"/>
    </xf>
    <xf numFmtId="1" fontId="26" fillId="0" borderId="28" xfId="0" applyNumberFormat="1" applyFont="1" applyBorder="1" applyAlignment="1" applyProtection="1">
      <alignment horizontal="left"/>
      <protection locked="0"/>
    </xf>
    <xf numFmtId="1" fontId="39" fillId="0" borderId="29" xfId="0" applyNumberFormat="1" applyFont="1" applyBorder="1" applyAlignment="1">
      <alignment horizontal="left"/>
    </xf>
    <xf numFmtId="0" fontId="39" fillId="0" borderId="25" xfId="0" applyNumberFormat="1" applyFont="1" applyBorder="1" applyAlignment="1">
      <alignment horizontal="left"/>
    </xf>
    <xf numFmtId="1" fontId="47" fillId="0" borderId="0" xfId="0" applyNumberFormat="1" applyFont="1" applyFill="1" applyBorder="1" applyAlignment="1">
      <alignment horizontal="center" vertical="top"/>
    </xf>
    <xf numFmtId="1" fontId="45" fillId="19" borderId="0" xfId="0" applyNumberFormat="1" applyFont="1" applyFill="1" applyBorder="1" applyAlignment="1">
      <alignment horizontal="center" vertical="top"/>
    </xf>
    <xf numFmtId="1" fontId="24" fillId="6" borderId="0" xfId="0" applyNumberFormat="1" applyFont="1" applyFill="1" applyBorder="1" applyAlignment="1">
      <alignment horizontal="center" vertical="top"/>
    </xf>
    <xf numFmtId="1" fontId="24" fillId="0" borderId="0" xfId="0" applyNumberFormat="1" applyFont="1" applyFill="1" applyBorder="1" applyAlignment="1">
      <alignment horizontal="center" vertical="top"/>
    </xf>
    <xf numFmtId="1" fontId="45" fillId="19" borderId="0" xfId="0" applyNumberFormat="1" applyFont="1" applyFill="1" applyBorder="1" applyAlignment="1">
      <alignment horizontal="center" vertical="top"/>
    </xf>
    <xf numFmtId="1" fontId="24" fillId="19" borderId="0" xfId="0" applyNumberFormat="1" applyFont="1" applyFill="1" applyBorder="1" applyAlignment="1">
      <alignment horizontal="center" vertical="top"/>
    </xf>
    <xf numFmtId="1" fontId="40" fillId="19" borderId="30" xfId="0" applyNumberFormat="1" applyFont="1" applyFill="1" applyBorder="1" applyAlignment="1">
      <alignment horizontal="center" vertical="top"/>
    </xf>
    <xf numFmtId="1" fontId="40" fillId="19" borderId="0" xfId="0" applyNumberFormat="1" applyFont="1" applyFill="1" applyBorder="1" applyAlignment="1">
      <alignment horizontal="center" vertical="top"/>
    </xf>
    <xf numFmtId="1" fontId="31" fillId="19" borderId="0" xfId="0" applyNumberFormat="1" applyFont="1" applyFill="1" applyBorder="1" applyAlignment="1">
      <alignment horizontal="center" vertical="top"/>
    </xf>
    <xf numFmtId="0" fontId="35" fillId="0" borderId="16" xfId="0" applyFont="1" applyBorder="1" applyAlignment="1" applyProtection="1">
      <alignment horizontal="left"/>
      <protection locked="0"/>
    </xf>
    <xf numFmtId="0" fontId="46" fillId="0" borderId="25" xfId="0" applyFont="1" applyBorder="1" applyAlignment="1" applyProtection="1">
      <alignment horizontal="left"/>
      <protection locked="0"/>
    </xf>
    <xf numFmtId="0" fontId="26" fillId="0" borderId="23" xfId="0" applyFont="1" applyBorder="1" applyAlignment="1">
      <alignment horizontal="left" vertical="top"/>
    </xf>
    <xf numFmtId="49" fontId="34" fillId="0" borderId="0" xfId="0" applyNumberFormat="1" applyFont="1" applyBorder="1" applyAlignment="1">
      <alignment vertical="top"/>
    </xf>
    <xf numFmtId="0" fontId="39" fillId="0" borderId="23" xfId="0" applyNumberFormat="1" applyFont="1" applyBorder="1" applyAlignment="1" applyProtection="1">
      <alignment horizontal="left"/>
      <protection locked="0"/>
    </xf>
    <xf numFmtId="0" fontId="26" fillId="0" borderId="23" xfId="0" applyFont="1" applyBorder="1" applyAlignment="1">
      <alignment horizontal="left" vertical="top"/>
    </xf>
    <xf numFmtId="0" fontId="1" fillId="0" borderId="0" xfId="0" applyNumberFormat="1" applyFont="1" applyBorder="1" applyAlignment="1">
      <alignment/>
    </xf>
    <xf numFmtId="1" fontId="53" fillId="0" borderId="23" xfId="0" applyNumberFormat="1" applyFont="1" applyBorder="1" applyAlignment="1">
      <alignment/>
    </xf>
    <xf numFmtId="0" fontId="26" fillId="0" borderId="23" xfId="41" applyNumberFormat="1" applyFont="1" applyBorder="1">
      <alignment/>
      <protection/>
    </xf>
    <xf numFmtId="1" fontId="26" fillId="0" borderId="0" xfId="0" applyNumberFormat="1" applyFont="1" applyBorder="1" applyAlignment="1">
      <alignment horizontal="left" vertical="top"/>
    </xf>
    <xf numFmtId="1" fontId="26" fillId="0" borderId="0" xfId="0" applyNumberFormat="1" applyFont="1" applyBorder="1" applyAlignment="1">
      <alignment horizontal="left" vertical="top"/>
    </xf>
    <xf numFmtId="1" fontId="34" fillId="0" borderId="0" xfId="0" applyNumberFormat="1" applyFont="1" applyBorder="1" applyAlignment="1">
      <alignment vertical="top"/>
    </xf>
    <xf numFmtId="0" fontId="27" fillId="0" borderId="0" xfId="0" applyFont="1" applyFill="1" applyBorder="1" applyAlignment="1">
      <alignment vertical="top" wrapText="1"/>
    </xf>
    <xf numFmtId="0" fontId="26" fillId="0" borderId="0" xfId="0" applyFont="1" applyBorder="1" applyAlignment="1">
      <alignment/>
    </xf>
    <xf numFmtId="0" fontId="26" fillId="0" borderId="0" xfId="0" applyNumberFormat="1" applyFont="1" applyBorder="1" applyAlignment="1">
      <alignment/>
    </xf>
    <xf numFmtId="0" fontId="26" fillId="19" borderId="0" xfId="0" applyNumberFormat="1" applyFont="1" applyFill="1" applyBorder="1" applyAlignment="1">
      <alignment/>
    </xf>
    <xf numFmtId="0" fontId="26" fillId="0" borderId="0" xfId="0" applyFont="1" applyBorder="1" applyAlignment="1">
      <alignment/>
    </xf>
    <xf numFmtId="0" fontId="26" fillId="0" borderId="0" xfId="0" applyNumberFormat="1" applyFont="1" applyBorder="1" applyAlignment="1">
      <alignment/>
    </xf>
    <xf numFmtId="0" fontId="26" fillId="19" borderId="0" xfId="0" applyNumberFormat="1" applyFont="1" applyFill="1" applyBorder="1" applyAlignment="1">
      <alignment/>
    </xf>
    <xf numFmtId="0" fontId="1" fillId="0" borderId="0" xfId="0" applyFont="1" applyBorder="1" applyAlignment="1">
      <alignment/>
    </xf>
    <xf numFmtId="0" fontId="25" fillId="19" borderId="0" xfId="0" applyNumberFormat="1" applyFont="1" applyFill="1" applyBorder="1" applyAlignment="1">
      <alignment/>
    </xf>
    <xf numFmtId="0" fontId="27" fillId="0" borderId="0" xfId="0" applyNumberFormat="1" applyFont="1" applyBorder="1" applyAlignment="1">
      <alignment/>
    </xf>
    <xf numFmtId="0" fontId="25" fillId="20" borderId="0" xfId="0" applyFont="1" applyFill="1" applyBorder="1" applyAlignment="1">
      <alignment/>
    </xf>
    <xf numFmtId="0" fontId="25" fillId="20" borderId="0" xfId="0" applyNumberFormat="1" applyFont="1" applyFill="1" applyBorder="1" applyAlignment="1">
      <alignment horizontal="center"/>
    </xf>
    <xf numFmtId="0" fontId="25" fillId="6" borderId="0" xfId="0" applyNumberFormat="1" applyFont="1" applyFill="1" applyBorder="1" applyAlignment="1">
      <alignment/>
    </xf>
    <xf numFmtId="0" fontId="1" fillId="0" borderId="0" xfId="0" applyNumberFormat="1" applyFont="1" applyBorder="1" applyAlignment="1">
      <alignment horizontal="center"/>
    </xf>
    <xf numFmtId="0" fontId="1" fillId="0" borderId="14" xfId="0" applyFont="1" applyBorder="1" applyAlignment="1">
      <alignment/>
    </xf>
    <xf numFmtId="0" fontId="1" fillId="0" borderId="14" xfId="0" applyNumberFormat="1" applyFont="1" applyBorder="1" applyAlignment="1">
      <alignment horizontal="center"/>
    </xf>
    <xf numFmtId="0" fontId="25" fillId="19" borderId="0" xfId="0" applyNumberFormat="1" applyFont="1" applyFill="1" applyBorder="1" applyAlignment="1">
      <alignment/>
    </xf>
    <xf numFmtId="1" fontId="28" fillId="0" borderId="0" xfId="0" applyNumberFormat="1" applyFont="1" applyBorder="1" applyAlignment="1">
      <alignment horizontal="center"/>
    </xf>
    <xf numFmtId="4" fontId="31" fillId="0" borderId="0" xfId="0" applyNumberFormat="1" applyFont="1" applyBorder="1" applyAlignment="1">
      <alignment horizontal="center"/>
    </xf>
    <xf numFmtId="4" fontId="48" fillId="19" borderId="30" xfId="0" applyNumberFormat="1" applyFont="1" applyFill="1" applyBorder="1" applyAlignment="1">
      <alignment/>
    </xf>
    <xf numFmtId="0" fontId="31" fillId="0" borderId="0" xfId="0" applyFont="1" applyBorder="1" applyAlignment="1">
      <alignment/>
    </xf>
    <xf numFmtId="4" fontId="31" fillId="0" borderId="0" xfId="0" applyNumberFormat="1" applyFont="1" applyBorder="1" applyAlignment="1">
      <alignment/>
    </xf>
    <xf numFmtId="4" fontId="28" fillId="0" borderId="0" xfId="0" applyNumberFormat="1" applyFont="1" applyBorder="1" applyAlignment="1">
      <alignment/>
    </xf>
    <xf numFmtId="4" fontId="48" fillId="19" borderId="0" xfId="0" applyNumberFormat="1" applyFont="1" applyFill="1" applyBorder="1" applyAlignment="1">
      <alignment/>
    </xf>
    <xf numFmtId="0" fontId="27" fillId="0" borderId="0" xfId="0" applyFont="1" applyBorder="1" applyAlignment="1">
      <alignment/>
    </xf>
    <xf numFmtId="4" fontId="27" fillId="0" borderId="0" xfId="0" applyNumberFormat="1" applyFont="1" applyBorder="1" applyAlignment="1">
      <alignment/>
    </xf>
    <xf numFmtId="4" fontId="27" fillId="0" borderId="0" xfId="0" applyNumberFormat="1" applyFont="1" applyBorder="1" applyAlignment="1">
      <alignment horizontal="center"/>
    </xf>
    <xf numFmtId="0" fontId="32" fillId="0" borderId="14" xfId="0" applyFont="1" applyFill="1" applyBorder="1" applyAlignment="1">
      <alignment horizontal="right"/>
    </xf>
    <xf numFmtId="4" fontId="32" fillId="0" borderId="14" xfId="0" applyNumberFormat="1" applyFont="1" applyBorder="1" applyAlignment="1">
      <alignment horizontal="center"/>
    </xf>
    <xf numFmtId="4" fontId="32" fillId="0" borderId="0" xfId="0" applyNumberFormat="1" applyFont="1" applyFill="1" applyBorder="1" applyAlignment="1">
      <alignment/>
    </xf>
    <xf numFmtId="0" fontId="34" fillId="0" borderId="0" xfId="0" applyFont="1" applyBorder="1" applyAlignment="1">
      <alignment/>
    </xf>
    <xf numFmtId="4" fontId="34" fillId="0" borderId="0" xfId="0" applyNumberFormat="1" applyFont="1" applyBorder="1" applyAlignment="1">
      <alignment horizontal="center"/>
    </xf>
    <xf numFmtId="4" fontId="34" fillId="0" borderId="0" xfId="0" applyNumberFormat="1" applyFont="1" applyFill="1" applyBorder="1" applyAlignment="1">
      <alignment/>
    </xf>
    <xf numFmtId="0" fontId="24" fillId="0" borderId="0" xfId="0" applyFont="1" applyAlignment="1">
      <alignment/>
    </xf>
    <xf numFmtId="0" fontId="24" fillId="0" borderId="0" xfId="0" applyNumberFormat="1" applyFont="1" applyAlignment="1">
      <alignment/>
    </xf>
    <xf numFmtId="0" fontId="32" fillId="19" borderId="0" xfId="0" applyNumberFormat="1" applyFont="1" applyFill="1" applyBorder="1" applyAlignment="1">
      <alignment/>
    </xf>
    <xf numFmtId="0" fontId="31" fillId="0" borderId="0" xfId="0" applyNumberFormat="1" applyFont="1" applyBorder="1" applyAlignment="1">
      <alignment/>
    </xf>
    <xf numFmtId="0" fontId="32" fillId="0" borderId="0" xfId="0" applyFont="1" applyFill="1" applyBorder="1" applyAlignment="1">
      <alignment/>
    </xf>
    <xf numFmtId="0" fontId="32" fillId="0" borderId="0" xfId="0" applyNumberFormat="1" applyFont="1" applyFill="1" applyBorder="1" applyAlignment="1">
      <alignment/>
    </xf>
    <xf numFmtId="4" fontId="32" fillId="0" borderId="0" xfId="0" applyNumberFormat="1" applyFont="1" applyBorder="1" applyAlignment="1">
      <alignment horizontal="center"/>
    </xf>
    <xf numFmtId="4" fontId="32" fillId="0" borderId="0" xfId="0" applyNumberFormat="1" applyFont="1" applyFill="1" applyBorder="1" applyAlignment="1">
      <alignment/>
    </xf>
    <xf numFmtId="0" fontId="24" fillId="0" borderId="0" xfId="0" applyNumberFormat="1" applyFont="1" applyBorder="1" applyAlignment="1">
      <alignment horizontal="right"/>
    </xf>
    <xf numFmtId="4" fontId="40" fillId="0" borderId="0" xfId="0" applyNumberFormat="1" applyFont="1" applyFill="1" applyAlignment="1">
      <alignment horizontal="right"/>
    </xf>
    <xf numFmtId="0" fontId="29" fillId="19" borderId="0" xfId="0" applyNumberFormat="1" applyFont="1" applyFill="1" applyBorder="1" applyAlignment="1">
      <alignment/>
    </xf>
    <xf numFmtId="9" fontId="48" fillId="19" borderId="0" xfId="50" applyFont="1" applyFill="1" applyBorder="1" applyAlignment="1">
      <alignment horizontal="center"/>
    </xf>
    <xf numFmtId="9" fontId="48" fillId="6" borderId="0" xfId="50" applyFont="1" applyFill="1" applyBorder="1" applyAlignment="1">
      <alignment horizontal="center"/>
    </xf>
    <xf numFmtId="9" fontId="48" fillId="19" borderId="30" xfId="50" applyFont="1" applyFill="1" applyBorder="1" applyAlignment="1">
      <alignment horizontal="center"/>
    </xf>
    <xf numFmtId="9" fontId="48" fillId="0" borderId="0" xfId="50" applyFont="1" applyBorder="1" applyAlignment="1">
      <alignment horizontal="center"/>
    </xf>
    <xf numFmtId="9" fontId="48" fillId="0" borderId="0" xfId="50" applyFont="1" applyFill="1" applyBorder="1" applyAlignment="1">
      <alignment horizontal="center"/>
    </xf>
    <xf numFmtId="0" fontId="55" fillId="0" borderId="0" xfId="0" applyFont="1" applyFill="1" applyBorder="1" applyAlignment="1">
      <alignment vertical="top" wrapText="1"/>
    </xf>
    <xf numFmtId="4" fontId="26" fillId="0" borderId="0" xfId="0" applyNumberFormat="1" applyFont="1" applyBorder="1" applyAlignment="1">
      <alignment horizontal="center"/>
    </xf>
    <xf numFmtId="4" fontId="26" fillId="0" borderId="0" xfId="0" applyNumberFormat="1" applyFont="1" applyBorder="1" applyAlignment="1">
      <alignment horizontal="center"/>
    </xf>
    <xf numFmtId="4" fontId="1" fillId="0" borderId="0" xfId="0" applyNumberFormat="1" applyFont="1" applyBorder="1" applyAlignment="1">
      <alignment horizontal="center"/>
    </xf>
    <xf numFmtId="4" fontId="25" fillId="20" borderId="0" xfId="0" applyNumberFormat="1" applyFont="1" applyFill="1" applyBorder="1" applyAlignment="1">
      <alignment horizontal="center"/>
    </xf>
    <xf numFmtId="4" fontId="1" fillId="0" borderId="14" xfId="0" applyNumberFormat="1" applyFont="1" applyBorder="1" applyAlignment="1">
      <alignment horizontal="center"/>
    </xf>
    <xf numFmtId="4" fontId="28" fillId="0" borderId="0" xfId="0" applyNumberFormat="1" applyFont="1" applyBorder="1" applyAlignment="1">
      <alignment horizontal="center"/>
    </xf>
    <xf numFmtId="4" fontId="32" fillId="0" borderId="14" xfId="0" applyNumberFormat="1" applyFont="1" applyFill="1" applyBorder="1" applyAlignment="1">
      <alignment horizontal="right"/>
    </xf>
    <xf numFmtId="4" fontId="34" fillId="0" borderId="0" xfId="0" applyNumberFormat="1" applyFont="1" applyFill="1" applyBorder="1" applyAlignment="1">
      <alignment horizontal="right"/>
    </xf>
    <xf numFmtId="4" fontId="24" fillId="0" borderId="0" xfId="0" applyNumberFormat="1" applyFont="1" applyAlignment="1">
      <alignment horizontal="center"/>
    </xf>
    <xf numFmtId="4" fontId="32" fillId="0" borderId="0" xfId="0" applyNumberFormat="1" applyFont="1" applyFill="1" applyBorder="1" applyAlignment="1">
      <alignment horizontal="center"/>
    </xf>
    <xf numFmtId="0" fontId="53" fillId="0" borderId="23" xfId="0" applyNumberFormat="1" applyFont="1" applyBorder="1" applyAlignment="1">
      <alignment/>
    </xf>
    <xf numFmtId="0" fontId="53" fillId="0" borderId="23" xfId="0" applyFont="1" applyBorder="1" applyAlignment="1">
      <alignment/>
    </xf>
    <xf numFmtId="0" fontId="53" fillId="0" borderId="23" xfId="0" applyFont="1" applyBorder="1" applyAlignment="1">
      <alignment wrapText="1"/>
    </xf>
    <xf numFmtId="0" fontId="55" fillId="0" borderId="0" xfId="0" applyFont="1" applyFill="1" applyAlignment="1">
      <alignment horizontal="left" wrapText="1"/>
    </xf>
    <xf numFmtId="0" fontId="55" fillId="0" borderId="0" xfId="0" applyFont="1" applyFill="1" applyAlignment="1">
      <alignment vertical="center" wrapText="1"/>
    </xf>
    <xf numFmtId="0" fontId="55" fillId="0" borderId="0" xfId="0" applyFont="1" applyFill="1" applyAlignment="1">
      <alignment vertical="center"/>
    </xf>
    <xf numFmtId="0" fontId="29" fillId="0" borderId="0" xfId="0" applyFont="1" applyFill="1" applyBorder="1" applyAlignment="1">
      <alignment vertical="top" wrapText="1"/>
    </xf>
    <xf numFmtId="0" fontId="55" fillId="0" borderId="0" xfId="0" applyFont="1" applyFill="1" applyAlignment="1">
      <alignment vertical="top" wrapText="1"/>
    </xf>
    <xf numFmtId="0" fontId="55" fillId="0" borderId="0" xfId="0" applyFont="1" applyFill="1" applyAlignment="1">
      <alignment vertical="top" wrapText="1"/>
    </xf>
    <xf numFmtId="1" fontId="34" fillId="0" borderId="0" xfId="0" applyNumberFormat="1" applyFont="1" applyFill="1" applyBorder="1" applyAlignment="1">
      <alignment vertical="top"/>
    </xf>
    <xf numFmtId="4" fontId="26" fillId="0" borderId="0" xfId="0" applyNumberFormat="1" applyFont="1" applyBorder="1" applyAlignment="1">
      <alignment/>
    </xf>
    <xf numFmtId="4" fontId="26" fillId="19" borderId="0" xfId="0" applyNumberFormat="1" applyFont="1" applyFill="1" applyBorder="1" applyAlignment="1">
      <alignment/>
    </xf>
    <xf numFmtId="4" fontId="48" fillId="19" borderId="0" xfId="50" applyNumberFormat="1" applyFont="1" applyFill="1" applyBorder="1" applyAlignment="1">
      <alignment horizontal="center"/>
    </xf>
    <xf numFmtId="4" fontId="45" fillId="19" borderId="0" xfId="0" applyNumberFormat="1" applyFont="1" applyFill="1" applyBorder="1" applyAlignment="1">
      <alignment horizontal="center"/>
    </xf>
    <xf numFmtId="4" fontId="26" fillId="0" borderId="0" xfId="0" applyNumberFormat="1" applyFont="1" applyBorder="1" applyAlignment="1">
      <alignment/>
    </xf>
    <xf numFmtId="4" fontId="26" fillId="19" borderId="0" xfId="0" applyNumberFormat="1" applyFont="1" applyFill="1" applyBorder="1" applyAlignment="1">
      <alignment/>
    </xf>
    <xf numFmtId="4" fontId="45" fillId="19" borderId="0" xfId="0" applyNumberFormat="1" applyFont="1" applyFill="1" applyBorder="1" applyAlignment="1">
      <alignment horizontal="center"/>
    </xf>
    <xf numFmtId="4" fontId="1" fillId="0" borderId="0" xfId="0" applyNumberFormat="1" applyFont="1" applyBorder="1" applyAlignment="1">
      <alignment/>
    </xf>
    <xf numFmtId="4" fontId="25" fillId="19" borderId="0" xfId="0" applyNumberFormat="1" applyFont="1" applyFill="1" applyBorder="1" applyAlignment="1">
      <alignment/>
    </xf>
    <xf numFmtId="4" fontId="24" fillId="19" borderId="0" xfId="0" applyNumberFormat="1" applyFont="1" applyFill="1" applyBorder="1" applyAlignment="1">
      <alignment horizontal="center"/>
    </xf>
    <xf numFmtId="4" fontId="25" fillId="20" borderId="0" xfId="0" applyNumberFormat="1" applyFont="1" applyFill="1" applyBorder="1" applyAlignment="1">
      <alignment/>
    </xf>
    <xf numFmtId="4" fontId="25" fillId="6" borderId="0" xfId="0" applyNumberFormat="1" applyFont="1" applyFill="1" applyBorder="1" applyAlignment="1">
      <alignment/>
    </xf>
    <xf numFmtId="4" fontId="48" fillId="6" borderId="0" xfId="50" applyNumberFormat="1" applyFont="1" applyFill="1" applyBorder="1" applyAlignment="1">
      <alignment horizontal="center"/>
    </xf>
    <xf numFmtId="4" fontId="24" fillId="6" borderId="0" xfId="0" applyNumberFormat="1" applyFont="1" applyFill="1" applyBorder="1" applyAlignment="1">
      <alignment horizontal="center"/>
    </xf>
    <xf numFmtId="4" fontId="1" fillId="0" borderId="14" xfId="0" applyNumberFormat="1" applyFont="1" applyBorder="1" applyAlignment="1">
      <alignment/>
    </xf>
    <xf numFmtId="4" fontId="25" fillId="19" borderId="0" xfId="0" applyNumberFormat="1" applyFont="1" applyFill="1" applyBorder="1" applyAlignment="1">
      <alignment/>
    </xf>
    <xf numFmtId="4" fontId="24" fillId="19" borderId="0" xfId="0" applyNumberFormat="1" applyFont="1" applyFill="1" applyBorder="1" applyAlignment="1">
      <alignment horizontal="center"/>
    </xf>
    <xf numFmtId="4" fontId="40" fillId="19" borderId="0" xfId="0" applyNumberFormat="1" applyFont="1" applyFill="1" applyBorder="1" applyAlignment="1">
      <alignment horizontal="center"/>
    </xf>
    <xf numFmtId="4" fontId="48" fillId="19" borderId="30" xfId="50" applyNumberFormat="1" applyFont="1" applyFill="1" applyBorder="1" applyAlignment="1">
      <alignment horizontal="center"/>
    </xf>
    <xf numFmtId="4" fontId="40" fillId="19" borderId="30" xfId="0" applyNumberFormat="1" applyFont="1" applyFill="1" applyBorder="1" applyAlignment="1">
      <alignment horizontal="center"/>
    </xf>
    <xf numFmtId="4" fontId="48" fillId="0" borderId="0" xfId="50" applyNumberFormat="1" applyFont="1" applyBorder="1" applyAlignment="1">
      <alignment horizontal="center"/>
    </xf>
    <xf numFmtId="4" fontId="48" fillId="0" borderId="0" xfId="50" applyNumberFormat="1" applyFont="1" applyFill="1" applyBorder="1" applyAlignment="1">
      <alignment horizontal="center"/>
    </xf>
    <xf numFmtId="4" fontId="24" fillId="0" borderId="0" xfId="0" applyNumberFormat="1" applyFont="1" applyFill="1" applyBorder="1" applyAlignment="1">
      <alignment horizontal="center"/>
    </xf>
    <xf numFmtId="4" fontId="34" fillId="0" borderId="0" xfId="0" applyNumberFormat="1" applyFont="1" applyBorder="1" applyAlignment="1">
      <alignment/>
    </xf>
    <xf numFmtId="4" fontId="47" fillId="0" borderId="0" xfId="0" applyNumberFormat="1" applyFont="1" applyFill="1" applyBorder="1" applyAlignment="1">
      <alignment horizontal="center"/>
    </xf>
    <xf numFmtId="4" fontId="29" fillId="19" borderId="0" xfId="0" applyNumberFormat="1" applyFont="1" applyFill="1" applyBorder="1" applyAlignment="1">
      <alignment/>
    </xf>
    <xf numFmtId="4" fontId="31" fillId="19" borderId="0" xfId="0" applyNumberFormat="1" applyFont="1" applyFill="1" applyBorder="1" applyAlignment="1">
      <alignment horizontal="center"/>
    </xf>
    <xf numFmtId="0" fontId="55" fillId="0" borderId="0" xfId="42" applyFont="1" applyFill="1" applyAlignment="1">
      <alignment vertical="top" wrapText="1"/>
      <protection/>
    </xf>
    <xf numFmtId="0" fontId="27" fillId="0" borderId="0" xfId="0" applyFont="1" applyFill="1" applyAlignment="1">
      <alignment vertical="center" wrapText="1"/>
    </xf>
    <xf numFmtId="0" fontId="27" fillId="0" borderId="0" xfId="0" applyFont="1" applyAlignment="1">
      <alignment vertical="top" wrapText="1"/>
    </xf>
    <xf numFmtId="4" fontId="27" fillId="0" borderId="0" xfId="0" applyNumberFormat="1" applyFont="1" applyBorder="1" applyAlignment="1">
      <alignment vertical="top" wrapText="1"/>
    </xf>
    <xf numFmtId="4" fontId="27" fillId="0" borderId="0" xfId="0" applyNumberFormat="1" applyFont="1" applyAlignment="1">
      <alignment vertical="top" wrapText="1"/>
    </xf>
    <xf numFmtId="2" fontId="27" fillId="0" borderId="0" xfId="0" applyNumberFormat="1" applyFont="1" applyBorder="1" applyAlignment="1">
      <alignment vertical="top" wrapText="1"/>
    </xf>
    <xf numFmtId="2" fontId="29" fillId="0" borderId="0" xfId="0" applyNumberFormat="1" applyFont="1" applyBorder="1" applyAlignment="1">
      <alignment vertical="top" wrapText="1"/>
    </xf>
    <xf numFmtId="0" fontId="1" fillId="0" borderId="23" xfId="0" applyFont="1" applyBorder="1" applyAlignment="1">
      <alignment/>
    </xf>
    <xf numFmtId="49" fontId="27" fillId="0" borderId="0" xfId="0" applyNumberFormat="1" applyFont="1" applyFill="1" applyAlignment="1">
      <alignment vertical="top" wrapText="1"/>
    </xf>
    <xf numFmtId="183" fontId="27" fillId="0" borderId="0" xfId="0" applyNumberFormat="1" applyFont="1" applyBorder="1" applyAlignment="1">
      <alignment vertical="top" wrapText="1"/>
    </xf>
    <xf numFmtId="49" fontId="27" fillId="0" borderId="0" xfId="0" applyNumberFormat="1" applyFont="1" applyFill="1" applyBorder="1" applyAlignment="1">
      <alignment vertical="top" wrapText="1"/>
    </xf>
    <xf numFmtId="183" fontId="27" fillId="0" borderId="0" xfId="0" applyNumberFormat="1" applyFont="1" applyAlignment="1">
      <alignment vertical="top" wrapText="1"/>
    </xf>
    <xf numFmtId="2" fontId="1" fillId="0" borderId="0" xfId="0" applyNumberFormat="1" applyFont="1" applyBorder="1" applyAlignment="1">
      <alignment horizontal="left"/>
    </xf>
    <xf numFmtId="183" fontId="0" fillId="0" borderId="0" xfId="0" applyNumberFormat="1" applyFont="1" applyBorder="1" applyAlignment="1">
      <alignment/>
    </xf>
    <xf numFmtId="0" fontId="27" fillId="0" borderId="14" xfId="0" applyFont="1" applyBorder="1" applyAlignment="1">
      <alignment horizontal="right" vertical="top"/>
    </xf>
    <xf numFmtId="0" fontId="27" fillId="0" borderId="14" xfId="0" applyFont="1" applyBorder="1" applyAlignment="1">
      <alignment horizontal="left" vertical="top"/>
    </xf>
    <xf numFmtId="0" fontId="1" fillId="0" borderId="0" xfId="0" applyFont="1" applyAlignment="1">
      <alignment vertical="top" wrapText="1"/>
    </xf>
    <xf numFmtId="0" fontId="26" fillId="0" borderId="23" xfId="0" applyFont="1" applyBorder="1" applyAlignment="1">
      <alignment/>
    </xf>
    <xf numFmtId="4" fontId="34" fillId="0" borderId="0" xfId="0" applyNumberFormat="1" applyFont="1" applyFill="1" applyBorder="1" applyAlignment="1">
      <alignment horizontal="center" vertical="top"/>
    </xf>
    <xf numFmtId="0" fontId="55" fillId="0" borderId="0" xfId="0" applyFont="1" applyAlignment="1">
      <alignment vertical="top" wrapText="1"/>
    </xf>
    <xf numFmtId="0" fontId="24" fillId="0" borderId="0" xfId="0" applyFont="1" applyAlignment="1">
      <alignment/>
    </xf>
    <xf numFmtId="0" fontId="24" fillId="0" borderId="0" xfId="0" applyFont="1" applyAlignment="1">
      <alignment horizontal="left" vertical="top"/>
    </xf>
    <xf numFmtId="0" fontId="57" fillId="0" borderId="0" xfId="0" applyFont="1" applyFill="1" applyAlignment="1">
      <alignment vertical="top" wrapText="1"/>
    </xf>
    <xf numFmtId="0" fontId="56" fillId="0" borderId="0" xfId="0" applyFont="1" applyFill="1" applyAlignment="1">
      <alignment vertical="top" wrapText="1"/>
    </xf>
    <xf numFmtId="0" fontId="32" fillId="0" borderId="14" xfId="0" applyFont="1" applyFill="1" applyBorder="1" applyAlignment="1">
      <alignment vertical="top"/>
    </xf>
    <xf numFmtId="0" fontId="34" fillId="0" borderId="0" xfId="0" applyNumberFormat="1" applyFont="1" applyFill="1" applyBorder="1" applyAlignment="1">
      <alignment vertical="top" wrapText="1"/>
    </xf>
    <xf numFmtId="0" fontId="58" fillId="0" borderId="0" xfId="0" applyFont="1" applyFill="1" applyBorder="1" applyAlignment="1">
      <alignment vertical="top"/>
    </xf>
    <xf numFmtId="0" fontId="58" fillId="0" borderId="0" xfId="0" applyFont="1" applyFill="1" applyBorder="1" applyAlignment="1">
      <alignment horizontal="right" vertical="top"/>
    </xf>
    <xf numFmtId="0" fontId="58" fillId="0" borderId="0" xfId="0" applyNumberFormat="1" applyFont="1" applyFill="1" applyBorder="1" applyAlignment="1">
      <alignment horizontal="center" vertical="top"/>
    </xf>
    <xf numFmtId="0" fontId="34" fillId="0" borderId="12" xfId="0" applyFont="1" applyFill="1" applyBorder="1" applyAlignment="1">
      <alignment vertical="top"/>
    </xf>
    <xf numFmtId="0" fontId="34" fillId="0" borderId="0" xfId="0" applyFont="1" applyFill="1" applyBorder="1" applyAlignment="1">
      <alignment horizontal="right" vertical="top"/>
    </xf>
    <xf numFmtId="0" fontId="27" fillId="0" borderId="14" xfId="0" applyFont="1" applyFill="1" applyBorder="1" applyAlignment="1">
      <alignment vertical="top"/>
    </xf>
    <xf numFmtId="0" fontId="34" fillId="0" borderId="0" xfId="0" applyFont="1" applyFill="1" applyBorder="1" applyAlignment="1">
      <alignment vertical="top"/>
    </xf>
    <xf numFmtId="0" fontId="27" fillId="0" borderId="0" xfId="0" applyFont="1" applyFill="1" applyBorder="1" applyAlignment="1">
      <alignment vertical="top" wrapText="1"/>
    </xf>
    <xf numFmtId="0" fontId="55" fillId="0" borderId="0" xfId="0" applyFont="1" applyFill="1" applyAlignment="1">
      <alignment horizontal="left" vertical="center" wrapText="1"/>
    </xf>
    <xf numFmtId="0" fontId="55" fillId="0" borderId="0" xfId="0" applyFont="1" applyFill="1" applyAlignment="1">
      <alignment vertical="center" wrapText="1"/>
    </xf>
    <xf numFmtId="0" fontId="55" fillId="0" borderId="0" xfId="0" applyFont="1" applyFill="1" applyBorder="1" applyAlignment="1">
      <alignment horizontal="left" vertical="top" wrapText="1"/>
    </xf>
    <xf numFmtId="0" fontId="29" fillId="0" borderId="0" xfId="0" applyFont="1" applyAlignment="1">
      <alignment vertical="top" wrapText="1"/>
    </xf>
    <xf numFmtId="0" fontId="35" fillId="0" borderId="0" xfId="0" applyFont="1" applyAlignment="1">
      <alignment horizontal="left" vertical="top" wrapText="1"/>
    </xf>
    <xf numFmtId="0" fontId="55" fillId="0" borderId="0" xfId="0" applyFont="1" applyFill="1" applyBorder="1" applyAlignment="1">
      <alignment vertical="top" wrapText="1"/>
    </xf>
    <xf numFmtId="0" fontId="29" fillId="0" borderId="0" xfId="0" applyFont="1" applyBorder="1" applyAlignment="1">
      <alignment horizontal="left" vertical="top" wrapText="1"/>
    </xf>
    <xf numFmtId="0" fontId="0" fillId="0" borderId="0" xfId="0" applyFont="1" applyBorder="1" applyAlignment="1">
      <alignment wrapText="1"/>
    </xf>
    <xf numFmtId="0" fontId="55" fillId="0" borderId="0" xfId="0" applyFont="1" applyBorder="1" applyAlignment="1">
      <alignment horizontal="center" wrapText="1"/>
    </xf>
    <xf numFmtId="4" fontId="59" fillId="0" borderId="0" xfId="0" applyNumberFormat="1" applyFont="1" applyBorder="1" applyAlignment="1">
      <alignment wrapText="1"/>
    </xf>
    <xf numFmtId="0" fontId="56" fillId="0" borderId="0" xfId="0" applyFont="1" applyBorder="1" applyAlignment="1">
      <alignment vertical="top" wrapText="1"/>
    </xf>
    <xf numFmtId="0" fontId="31" fillId="0" borderId="12" xfId="0" applyFont="1" applyBorder="1" applyAlignment="1">
      <alignment vertical="top"/>
    </xf>
    <xf numFmtId="49" fontId="31" fillId="0" borderId="12" xfId="0" applyNumberFormat="1" applyFont="1" applyBorder="1" applyAlignment="1">
      <alignment horizontal="left" vertical="top" wrapText="1"/>
    </xf>
    <xf numFmtId="0" fontId="31" fillId="0" borderId="12" xfId="0" applyFont="1" applyBorder="1" applyAlignment="1">
      <alignment horizontal="center" vertical="top"/>
    </xf>
    <xf numFmtId="0" fontId="31" fillId="0" borderId="12" xfId="0" applyNumberFormat="1" applyFont="1" applyBorder="1" applyAlignment="1">
      <alignment vertical="top"/>
    </xf>
    <xf numFmtId="0" fontId="17" fillId="0" borderId="0" xfId="0" applyFont="1" applyFill="1" applyBorder="1" applyAlignment="1">
      <alignment horizontal="justify"/>
    </xf>
    <xf numFmtId="2" fontId="17" fillId="0" borderId="0" xfId="0" applyNumberFormat="1" applyFont="1" applyFill="1" applyBorder="1" applyAlignment="1">
      <alignment/>
    </xf>
    <xf numFmtId="0" fontId="17" fillId="0" borderId="0" xfId="0" applyFont="1" applyFill="1" applyBorder="1" applyAlignment="1">
      <alignment horizontal="center"/>
    </xf>
    <xf numFmtId="0" fontId="61" fillId="0" borderId="0" xfId="0" applyFont="1" applyFill="1" applyBorder="1" applyAlignment="1">
      <alignment horizontal="justify"/>
    </xf>
    <xf numFmtId="2" fontId="61" fillId="0" borderId="0" xfId="0" applyNumberFormat="1" applyFont="1" applyFill="1" applyBorder="1" applyAlignment="1">
      <alignment/>
    </xf>
    <xf numFmtId="0" fontId="61" fillId="0" borderId="0" xfId="0" applyFont="1" applyFill="1" applyBorder="1" applyAlignment="1">
      <alignment horizontal="center"/>
    </xf>
    <xf numFmtId="0" fontId="55" fillId="0" borderId="0" xfId="0" applyFont="1" applyFill="1" applyAlignment="1">
      <alignment horizontal="justify" vertical="center"/>
    </xf>
    <xf numFmtId="2" fontId="29" fillId="0" borderId="0" xfId="0" applyNumberFormat="1" applyFont="1" applyFill="1" applyBorder="1" applyAlignment="1">
      <alignment horizontal="left" vertical="top" wrapText="1"/>
    </xf>
    <xf numFmtId="4" fontId="63" fillId="19" borderId="0" xfId="0" applyNumberFormat="1" applyFont="1" applyFill="1" applyBorder="1" applyAlignment="1">
      <alignment/>
    </xf>
    <xf numFmtId="0" fontId="56" fillId="0" borderId="0" xfId="0" applyFont="1" applyAlignment="1">
      <alignment vertical="top" wrapText="1"/>
    </xf>
    <xf numFmtId="0" fontId="1" fillId="0" borderId="0" xfId="0" applyNumberFormat="1" applyFont="1" applyFill="1" applyBorder="1" applyAlignment="1">
      <alignment vertical="top" wrapText="1"/>
    </xf>
    <xf numFmtId="4" fontId="34" fillId="0" borderId="0" xfId="0" applyNumberFormat="1" applyFont="1" applyFill="1" applyBorder="1" applyAlignment="1">
      <alignment horizontal="center" vertical="top" wrapText="1"/>
    </xf>
    <xf numFmtId="2" fontId="27" fillId="0" borderId="0" xfId="0" applyNumberFormat="1" applyFont="1" applyBorder="1" applyAlignment="1">
      <alignment horizontal="left"/>
    </xf>
    <xf numFmtId="183" fontId="55" fillId="0" borderId="0" xfId="0" applyNumberFormat="1" applyFont="1" applyBorder="1" applyAlignment="1">
      <alignment/>
    </xf>
    <xf numFmtId="4" fontId="48" fillId="19" borderId="23" xfId="0" applyNumberFormat="1" applyFont="1" applyFill="1" applyBorder="1" applyAlignment="1">
      <alignment/>
    </xf>
    <xf numFmtId="4" fontId="17" fillId="0" borderId="0" xfId="0" applyNumberFormat="1" applyFont="1" applyFill="1" applyBorder="1" applyAlignment="1">
      <alignment/>
    </xf>
    <xf numFmtId="0" fontId="29" fillId="0" borderId="0" xfId="0" applyNumberFormat="1" applyFont="1" applyBorder="1" applyAlignment="1">
      <alignment vertical="top" wrapText="1"/>
    </xf>
    <xf numFmtId="0" fontId="46" fillId="0" borderId="0" xfId="0" applyFont="1" applyBorder="1" applyAlignment="1" applyProtection="1">
      <alignment horizontal="left"/>
      <protection locked="0"/>
    </xf>
    <xf numFmtId="0" fontId="29" fillId="0" borderId="0" xfId="0" applyFont="1" applyFill="1" applyBorder="1" applyAlignment="1">
      <alignment vertical="top" wrapText="1"/>
    </xf>
    <xf numFmtId="2" fontId="29" fillId="0" borderId="0" xfId="0" applyNumberFormat="1" applyFont="1" applyFill="1" applyBorder="1" applyAlignment="1">
      <alignment horizontal="left" vertical="top" wrapText="1"/>
    </xf>
    <xf numFmtId="0" fontId="29" fillId="0" borderId="0" xfId="0" applyFont="1" applyAlignment="1" applyProtection="1">
      <alignment vertical="top" wrapText="1"/>
      <protection/>
    </xf>
    <xf numFmtId="0" fontId="1" fillId="0" borderId="0" xfId="0" applyFont="1" applyBorder="1" applyAlignment="1">
      <alignment horizontal="left" vertical="top" wrapText="1"/>
    </xf>
    <xf numFmtId="9" fontId="48" fillId="19" borderId="23" xfId="50" applyFont="1" applyFill="1" applyBorder="1" applyAlignment="1">
      <alignment horizontal="center"/>
    </xf>
    <xf numFmtId="1" fontId="40" fillId="19" borderId="23" xfId="0" applyNumberFormat="1" applyFont="1" applyFill="1" applyBorder="1" applyAlignment="1">
      <alignment horizontal="center" vertical="top"/>
    </xf>
    <xf numFmtId="0" fontId="1" fillId="0" borderId="0" xfId="0" applyFont="1" applyAlignment="1">
      <alignment horizontal="justify" vertical="top" wrapText="1"/>
    </xf>
    <xf numFmtId="3" fontId="0" fillId="0" borderId="0" xfId="47" applyFont="1" applyBorder="1" applyAlignment="1">
      <alignment horizontal="justify" vertical="top" wrapText="1"/>
      <protection locked="0"/>
    </xf>
    <xf numFmtId="49" fontId="27" fillId="0" borderId="0" xfId="0" applyNumberFormat="1" applyFont="1" applyBorder="1" applyAlignment="1">
      <alignment horizontal="right" vertical="top"/>
    </xf>
    <xf numFmtId="0" fontId="65" fillId="0" borderId="0" xfId="48" applyFont="1" applyBorder="1" applyAlignment="1">
      <alignment horizontal="left" vertical="top" wrapText="1"/>
      <protection locked="0"/>
    </xf>
    <xf numFmtId="0" fontId="56" fillId="0" borderId="0" xfId="48" applyFont="1" applyBorder="1" applyAlignment="1">
      <alignment horizontal="left" vertical="top" wrapText="1"/>
      <protection locked="0"/>
    </xf>
    <xf numFmtId="0" fontId="67" fillId="0" borderId="0" xfId="48" applyFont="1" applyBorder="1" applyAlignment="1">
      <alignment horizontal="left" vertical="top" wrapText="1"/>
      <protection locked="0"/>
    </xf>
    <xf numFmtId="49" fontId="35" fillId="0" borderId="0" xfId="0" applyNumberFormat="1" applyFont="1" applyBorder="1" applyAlignment="1">
      <alignment horizontal="right" vertical="top"/>
    </xf>
    <xf numFmtId="49" fontId="35" fillId="0" borderId="0" xfId="0" applyNumberFormat="1" applyFont="1" applyBorder="1" applyAlignment="1">
      <alignment vertical="top"/>
    </xf>
    <xf numFmtId="0" fontId="35" fillId="0" borderId="0" xfId="0" applyFont="1" applyBorder="1" applyAlignment="1">
      <alignment vertical="top" wrapText="1"/>
    </xf>
    <xf numFmtId="4" fontId="1" fillId="0" borderId="0" xfId="0" applyNumberFormat="1" applyFont="1" applyBorder="1" applyAlignment="1">
      <alignment horizontal="center"/>
    </xf>
    <xf numFmtId="0" fontId="1" fillId="0" borderId="0" xfId="0" applyNumberFormat="1" applyFont="1" applyBorder="1" applyAlignment="1">
      <alignment horizontal="center"/>
    </xf>
    <xf numFmtId="4" fontId="34" fillId="0" borderId="0" xfId="0" applyNumberFormat="1" applyFont="1" applyBorder="1" applyAlignment="1" applyProtection="1">
      <alignment horizontal="center" vertical="top"/>
      <protection locked="0"/>
    </xf>
    <xf numFmtId="0" fontId="26" fillId="0" borderId="0" xfId="0" applyNumberFormat="1" applyFont="1" applyBorder="1" applyAlignment="1" applyProtection="1">
      <alignment/>
      <protection locked="0"/>
    </xf>
    <xf numFmtId="0" fontId="26" fillId="0" borderId="0" xfId="0" applyNumberFormat="1" applyFont="1" applyBorder="1" applyAlignment="1" applyProtection="1">
      <alignment/>
      <protection locked="0"/>
    </xf>
    <xf numFmtId="0" fontId="1" fillId="0" borderId="0" xfId="0" applyNumberFormat="1" applyFont="1" applyBorder="1" applyAlignment="1" applyProtection="1">
      <alignment/>
      <protection locked="0"/>
    </xf>
    <xf numFmtId="0" fontId="27" fillId="0" borderId="0" xfId="0" applyNumberFormat="1" applyFont="1" applyBorder="1" applyAlignment="1" applyProtection="1">
      <alignment/>
      <protection locked="0"/>
    </xf>
    <xf numFmtId="0" fontId="25" fillId="20" borderId="0" xfId="0" applyNumberFormat="1" applyFont="1" applyFill="1" applyBorder="1" applyAlignment="1" applyProtection="1">
      <alignment horizontal="center"/>
      <protection locked="0"/>
    </xf>
    <xf numFmtId="0" fontId="1" fillId="0" borderId="14" xfId="0" applyNumberFormat="1" applyFont="1" applyBorder="1" applyAlignment="1" applyProtection="1">
      <alignment/>
      <protection locked="0"/>
    </xf>
    <xf numFmtId="4" fontId="31" fillId="0" borderId="0" xfId="0" applyNumberFormat="1" applyFont="1" applyBorder="1" applyAlignment="1" applyProtection="1">
      <alignment horizontal="center"/>
      <protection locked="0"/>
    </xf>
    <xf numFmtId="0" fontId="1" fillId="0" borderId="0" xfId="0" applyFont="1" applyFill="1" applyBorder="1" applyAlignment="1" applyProtection="1">
      <alignment vertical="top"/>
      <protection locked="0"/>
    </xf>
    <xf numFmtId="4" fontId="31" fillId="0" borderId="0" xfId="0" applyNumberFormat="1" applyFont="1" applyBorder="1" applyAlignment="1" applyProtection="1">
      <alignment/>
      <protection locked="0"/>
    </xf>
    <xf numFmtId="0" fontId="32" fillId="0" borderId="14" xfId="0" applyFont="1" applyBorder="1" applyAlignment="1" applyProtection="1">
      <alignment/>
      <protection locked="0"/>
    </xf>
    <xf numFmtId="0" fontId="34" fillId="0" borderId="0" xfId="0" applyFont="1" applyBorder="1" applyAlignment="1" applyProtection="1">
      <alignment/>
      <protection locked="0"/>
    </xf>
    <xf numFmtId="0" fontId="24" fillId="0" borderId="0" xfId="0" applyNumberFormat="1" applyFont="1" applyAlignment="1" applyProtection="1">
      <alignment/>
      <protection locked="0"/>
    </xf>
    <xf numFmtId="0" fontId="31" fillId="0" borderId="0" xfId="0" applyNumberFormat="1" applyFont="1" applyBorder="1" applyAlignment="1" applyProtection="1">
      <alignment/>
      <protection locked="0"/>
    </xf>
    <xf numFmtId="0" fontId="32" fillId="0" borderId="0" xfId="0" applyNumberFormat="1" applyFont="1" applyFill="1" applyBorder="1" applyAlignment="1" applyProtection="1">
      <alignment horizontal="center"/>
      <protection locked="0"/>
    </xf>
    <xf numFmtId="0" fontId="32" fillId="0" borderId="0" xfId="0" applyFont="1" applyBorder="1" applyAlignment="1" applyProtection="1">
      <alignment/>
      <protection locked="0"/>
    </xf>
    <xf numFmtId="0" fontId="24" fillId="0" borderId="0" xfId="0" applyNumberFormat="1" applyFont="1" applyBorder="1" applyAlignment="1" applyProtection="1">
      <alignment/>
      <protection locked="0"/>
    </xf>
    <xf numFmtId="4" fontId="40" fillId="0" borderId="0" xfId="0" applyNumberFormat="1" applyFont="1" applyFill="1" applyAlignment="1" applyProtection="1">
      <alignment/>
      <protection locked="0"/>
    </xf>
    <xf numFmtId="4" fontId="28"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protection locked="0"/>
    </xf>
    <xf numFmtId="4" fontId="59" fillId="0" borderId="0" xfId="0" applyNumberFormat="1" applyFont="1" applyBorder="1" applyAlignment="1" applyProtection="1">
      <alignment wrapText="1"/>
      <protection locked="0"/>
    </xf>
    <xf numFmtId="4" fontId="60" fillId="0" borderId="0" xfId="0" applyNumberFormat="1" applyFont="1" applyBorder="1" applyAlignment="1" applyProtection="1">
      <alignment horizontal="right"/>
      <protection locked="0"/>
    </xf>
    <xf numFmtId="4" fontId="62" fillId="0" borderId="0" xfId="0" applyNumberFormat="1" applyFont="1" applyBorder="1" applyAlignment="1" applyProtection="1">
      <alignment horizontal="right"/>
      <protection locked="0"/>
    </xf>
    <xf numFmtId="4" fontId="17" fillId="0" borderId="0" xfId="0" applyNumberFormat="1" applyFont="1" applyFill="1" applyBorder="1" applyAlignment="1" applyProtection="1">
      <alignment/>
      <protection locked="0"/>
    </xf>
    <xf numFmtId="4" fontId="26" fillId="0" borderId="0" xfId="0" applyNumberFormat="1" applyFont="1" applyBorder="1" applyAlignment="1" applyProtection="1">
      <alignment/>
      <protection locked="0"/>
    </xf>
    <xf numFmtId="4" fontId="26" fillId="0" borderId="0" xfId="0" applyNumberFormat="1" applyFont="1" applyBorder="1" applyAlignment="1" applyProtection="1">
      <alignment/>
      <protection locked="0"/>
    </xf>
    <xf numFmtId="4" fontId="1" fillId="0" borderId="0" xfId="0" applyNumberFormat="1" applyFont="1" applyBorder="1" applyAlignment="1" applyProtection="1">
      <alignment/>
      <protection locked="0"/>
    </xf>
    <xf numFmtId="4" fontId="27" fillId="0" borderId="0" xfId="0" applyNumberFormat="1" applyFont="1" applyBorder="1" applyAlignment="1" applyProtection="1">
      <alignment/>
      <protection locked="0"/>
    </xf>
    <xf numFmtId="4" fontId="25" fillId="20" borderId="0" xfId="0" applyNumberFormat="1" applyFont="1" applyFill="1" applyBorder="1" applyAlignment="1" applyProtection="1">
      <alignment horizontal="center"/>
      <protection locked="0"/>
    </xf>
    <xf numFmtId="4" fontId="1" fillId="0" borderId="14" xfId="0" applyNumberFormat="1" applyFont="1" applyBorder="1" applyAlignment="1" applyProtection="1">
      <alignment/>
      <protection locked="0"/>
    </xf>
    <xf numFmtId="0" fontId="27" fillId="0" borderId="0" xfId="0" applyFont="1" applyFill="1" applyBorder="1" applyAlignment="1" applyProtection="1">
      <alignment vertical="top"/>
      <protection locked="0"/>
    </xf>
    <xf numFmtId="4" fontId="32" fillId="0" borderId="14" xfId="0" applyNumberFormat="1" applyFont="1" applyBorder="1" applyAlignment="1" applyProtection="1">
      <alignment/>
      <protection locked="0"/>
    </xf>
    <xf numFmtId="4" fontId="34" fillId="0" borderId="0" xfId="0" applyNumberFormat="1" applyFont="1" applyBorder="1" applyAlignment="1" applyProtection="1">
      <alignment/>
      <protection locked="0"/>
    </xf>
    <xf numFmtId="0" fontId="55" fillId="0" borderId="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4" fillId="0" borderId="10" xfId="0" applyFont="1" applyBorder="1" applyAlignment="1" applyProtection="1">
      <alignment horizontal="center" vertical="top" wrapText="1"/>
      <protection/>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B1_krovska" xfId="41"/>
    <cellStyle name="Navadno_podloga za moj mušter gimn.mariborII.faza-obnova.pzr.27.10.04" xfId="42"/>
    <cellStyle name="Nevtralno" xfId="43"/>
    <cellStyle name="Normal 2" xfId="44"/>
    <cellStyle name="Normal_N36023 (2)" xfId="45"/>
    <cellStyle name="Normal_PL_SD" xfId="46"/>
    <cellStyle name="Normal_pr bet 7,9 koslj 10.12.98" xfId="47"/>
    <cellStyle name="Normal_pr tesg 7,9 koslj 10.12.98 (2)" xfId="48"/>
    <cellStyle name="Followed Hyperlink"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Currency" xfId="64"/>
    <cellStyle name="Currency [0]" xfId="65"/>
    <cellStyle name="Comma" xfId="66"/>
    <cellStyle name="Comma [0]" xfId="67"/>
    <cellStyle name="Vnos" xfId="68"/>
    <cellStyle name="Vsota"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2"/>
  <dimension ref="A1:U56"/>
  <sheetViews>
    <sheetView view="pageBreakPreview" zoomScale="80" zoomScaleSheetLayoutView="80" workbookViewId="0" topLeftCell="A1">
      <selection activeCell="B63" sqref="B63"/>
    </sheetView>
  </sheetViews>
  <sheetFormatPr defaultColWidth="20.75390625" defaultRowHeight="12.75"/>
  <cols>
    <col min="1" max="1" width="42.00390625" style="137" customWidth="1"/>
    <col min="2" max="2" width="47.125" style="136" customWidth="1"/>
    <col min="3" max="3" width="6.375" style="137" customWidth="1"/>
    <col min="4" max="4" width="9.125" style="139" customWidth="1"/>
    <col min="5" max="5" width="58.25390625" style="137" customWidth="1"/>
    <col min="6" max="6" width="2.75390625" style="138" customWidth="1"/>
    <col min="7" max="7" width="9.125" style="139" customWidth="1"/>
    <col min="8" max="8" width="36.75390625" style="137" customWidth="1"/>
    <col min="9" max="9" width="2.75390625" style="138" customWidth="1"/>
    <col min="10" max="10" width="9.125" style="139" customWidth="1"/>
    <col min="11" max="11" width="41.375" style="137" customWidth="1"/>
    <col min="12" max="12" width="40.125" style="139" bestFit="1" customWidth="1"/>
    <col min="13" max="13" width="18.25390625" style="137" customWidth="1"/>
    <col min="14" max="14" width="20.625" style="137" customWidth="1"/>
    <col min="15" max="16384" width="20.75390625" style="137" customWidth="1"/>
  </cols>
  <sheetData>
    <row r="1" spans="1:18" s="122" customFormat="1" ht="14.25" customHeight="1">
      <c r="A1" s="97"/>
      <c r="B1" s="97"/>
      <c r="C1" s="97"/>
      <c r="D1" s="97"/>
      <c r="F1" s="113"/>
      <c r="I1" s="113"/>
      <c r="L1" s="95"/>
      <c r="M1" s="77"/>
      <c r="N1" s="80"/>
      <c r="Q1" s="134"/>
      <c r="R1" s="135"/>
    </row>
    <row r="2" spans="1:13" s="123" customFormat="1" ht="24" thickBot="1">
      <c r="A2" s="235" t="str">
        <f>IF(OSNOVA!$B$53=1,("POPIS DEL S PREDRAČUNOM"),("POPIS DEL"))</f>
        <v>POPIS DEL S PREDRAČUNOM</v>
      </c>
      <c r="B2" s="235"/>
      <c r="C2" s="108"/>
      <c r="F2" s="110"/>
      <c r="I2" s="110"/>
      <c r="L2" s="94"/>
      <c r="M2" s="93"/>
    </row>
    <row r="3" spans="1:17" s="122" customFormat="1" ht="14.25" customHeight="1">
      <c r="A3" s="238"/>
      <c r="B3" s="145"/>
      <c r="C3" s="77"/>
      <c r="F3" s="113"/>
      <c r="I3" s="113"/>
      <c r="L3" s="95"/>
      <c r="M3" s="88"/>
      <c r="N3" s="80"/>
      <c r="O3" s="124"/>
      <c r="Q3" s="124"/>
    </row>
    <row r="4" spans="1:14" s="122" customFormat="1" ht="12.75" customHeight="1">
      <c r="A4" s="239" t="str">
        <f>+E42</f>
        <v>Osnovni podatki o projektni dokumentaciji:</v>
      </c>
      <c r="B4" s="240"/>
      <c r="C4" s="97"/>
      <c r="F4" s="97"/>
      <c r="I4" s="97"/>
      <c r="L4" s="95"/>
      <c r="M4" s="88"/>
      <c r="N4" s="79"/>
    </row>
    <row r="5" spans="1:21" s="120" customFormat="1" ht="15.75">
      <c r="A5" s="165"/>
      <c r="B5" s="166"/>
      <c r="C5" s="98"/>
      <c r="F5" s="99"/>
      <c r="I5" s="99"/>
      <c r="L5" s="100"/>
      <c r="M5" s="167"/>
      <c r="R5" s="122"/>
      <c r="T5" s="121"/>
      <c r="U5" s="121"/>
    </row>
    <row r="6" spans="1:12" ht="15.75">
      <c r="A6" s="241"/>
      <c r="B6" s="242"/>
      <c r="C6" s="142"/>
      <c r="F6" s="143"/>
      <c r="I6" s="143"/>
      <c r="L6" s="144"/>
    </row>
    <row r="7" spans="1:12" ht="15.75">
      <c r="A7" s="241" t="s">
        <v>138</v>
      </c>
      <c r="B7" s="237" t="s">
        <v>280</v>
      </c>
      <c r="C7" s="142"/>
      <c r="F7" s="143"/>
      <c r="I7" s="143"/>
      <c r="L7" s="144"/>
    </row>
    <row r="8" spans="1:12" ht="15.75">
      <c r="A8" s="241"/>
      <c r="B8" s="237"/>
      <c r="C8" s="142"/>
      <c r="F8" s="143"/>
      <c r="I8" s="143"/>
      <c r="L8" s="144"/>
    </row>
    <row r="9" spans="1:12" ht="15.75">
      <c r="A9" s="241"/>
      <c r="B9" s="237"/>
      <c r="C9" s="142"/>
      <c r="F9" s="143"/>
      <c r="I9" s="143"/>
      <c r="L9" s="144"/>
    </row>
    <row r="10" spans="1:12" ht="15.75">
      <c r="A10" s="241" t="s">
        <v>136</v>
      </c>
      <c r="B10" s="237" t="s">
        <v>91</v>
      </c>
      <c r="C10" s="142"/>
      <c r="F10" s="143"/>
      <c r="I10" s="143"/>
      <c r="L10" s="144"/>
    </row>
    <row r="11" spans="1:12" ht="15.75">
      <c r="A11" s="241"/>
      <c r="B11" s="237" t="s">
        <v>92</v>
      </c>
      <c r="C11" s="142"/>
      <c r="F11" s="143"/>
      <c r="I11" s="143"/>
      <c r="L11" s="144"/>
    </row>
    <row r="12" spans="1:12" ht="15.75">
      <c r="A12" s="241"/>
      <c r="B12" s="237" t="s">
        <v>93</v>
      </c>
      <c r="C12" s="142"/>
      <c r="F12" s="143"/>
      <c r="I12" s="143"/>
      <c r="L12" s="144"/>
    </row>
    <row r="13" spans="1:12" ht="15.75">
      <c r="A13" s="241"/>
      <c r="B13" s="237"/>
      <c r="C13" s="142"/>
      <c r="F13" s="143"/>
      <c r="I13" s="143"/>
      <c r="L13" s="144"/>
    </row>
    <row r="14" spans="1:12" ht="15.75">
      <c r="A14" s="241"/>
      <c r="B14" s="428"/>
      <c r="C14" s="142"/>
      <c r="F14" s="143"/>
      <c r="I14" s="143"/>
      <c r="L14" s="144"/>
    </row>
    <row r="15" spans="1:12" ht="15.75">
      <c r="A15" s="241" t="s">
        <v>137</v>
      </c>
      <c r="B15" s="237" t="s">
        <v>89</v>
      </c>
      <c r="C15" s="142"/>
      <c r="F15" s="143"/>
      <c r="I15" s="143"/>
      <c r="L15" s="144"/>
    </row>
    <row r="16" spans="1:12" ht="15.75">
      <c r="A16" s="241"/>
      <c r="B16" s="428"/>
      <c r="C16" s="142"/>
      <c r="F16" s="143"/>
      <c r="I16" s="143"/>
      <c r="L16" s="144"/>
    </row>
    <row r="17" spans="1:2" ht="15.75">
      <c r="A17" s="241"/>
      <c r="B17" s="428"/>
    </row>
    <row r="18" spans="1:2" ht="31.5">
      <c r="A18" s="241" t="s">
        <v>146</v>
      </c>
      <c r="B18" s="428" t="str">
        <f>+OBJEKT</f>
        <v>SORTIRNICA KOMUNALNIH ODPADKOV ILIRSKA BISTRICA</v>
      </c>
    </row>
    <row r="19" spans="1:2" ht="15.75">
      <c r="A19" s="241"/>
      <c r="B19" s="428"/>
    </row>
    <row r="20" spans="1:2" ht="15.75">
      <c r="A20" s="241"/>
      <c r="B20" s="428"/>
    </row>
    <row r="21" spans="1:2" ht="15.75">
      <c r="A21" s="241" t="s">
        <v>153</v>
      </c>
      <c r="B21" s="237">
        <v>12314</v>
      </c>
    </row>
    <row r="22" spans="1:2" ht="15.75">
      <c r="A22" s="241"/>
      <c r="B22" s="428"/>
    </row>
    <row r="23" spans="1:2" ht="15.75">
      <c r="A23" s="241"/>
      <c r="B23" s="428"/>
    </row>
    <row r="24" spans="1:2" ht="15.75">
      <c r="A24" s="241" t="s">
        <v>139</v>
      </c>
      <c r="B24" s="237" t="s">
        <v>94</v>
      </c>
    </row>
    <row r="25" spans="1:2" ht="15.75">
      <c r="A25" s="241"/>
      <c r="B25" s="428"/>
    </row>
    <row r="26" spans="1:2" ht="15.75">
      <c r="A26" s="241"/>
      <c r="B26" s="428"/>
    </row>
    <row r="27" spans="1:2" ht="15.75">
      <c r="A27" s="241" t="s">
        <v>140</v>
      </c>
      <c r="B27" s="428" t="s">
        <v>88</v>
      </c>
    </row>
    <row r="28" spans="1:2" ht="15.75">
      <c r="A28" s="241"/>
      <c r="B28" s="428"/>
    </row>
    <row r="29" spans="1:2" ht="15.75">
      <c r="A29" s="241"/>
      <c r="B29" s="428"/>
    </row>
    <row r="30" spans="1:2" ht="15.75">
      <c r="A30" s="241"/>
      <c r="B30" s="428"/>
    </row>
    <row r="31" spans="1:5" ht="18">
      <c r="A31" s="241"/>
      <c r="B31" s="237"/>
      <c r="E31" s="456"/>
    </row>
    <row r="32" spans="1:2" ht="15.75">
      <c r="A32" s="241"/>
      <c r="B32" s="237"/>
    </row>
    <row r="33" spans="1:5" ht="15.75">
      <c r="A33" s="241"/>
      <c r="B33" s="237"/>
      <c r="E33" s="241"/>
    </row>
    <row r="34" spans="1:2" ht="15.75">
      <c r="A34" s="410"/>
      <c r="B34" s="237"/>
    </row>
    <row r="35" spans="1:2" ht="15.75">
      <c r="A35" s="411"/>
      <c r="B35" s="237"/>
    </row>
    <row r="36" spans="1:2" ht="15.75">
      <c r="A36" s="411"/>
      <c r="B36" s="237"/>
    </row>
    <row r="37" spans="1:2" ht="15.75">
      <c r="A37" s="411"/>
      <c r="B37" s="237"/>
    </row>
    <row r="39" ht="13.5" hidden="1" thickBot="1"/>
    <row r="40" spans="1:14" ht="18.75" hidden="1" thickBot="1">
      <c r="A40" s="210"/>
      <c r="B40" s="220"/>
      <c r="D40" s="268" t="s">
        <v>156</v>
      </c>
      <c r="E40" s="227"/>
      <c r="F40" s="214"/>
      <c r="G40" s="269" t="s">
        <v>156</v>
      </c>
      <c r="H40" s="229"/>
      <c r="I40" s="214"/>
      <c r="J40" s="269" t="s">
        <v>156</v>
      </c>
      <c r="K40" s="229"/>
      <c r="L40" s="214"/>
      <c r="M40" s="214"/>
      <c r="N40" s="215"/>
    </row>
    <row r="41" spans="1:14" ht="19.5" hidden="1" thickBot="1">
      <c r="A41" s="211" t="s">
        <v>147</v>
      </c>
      <c r="B41" s="243" t="s">
        <v>167</v>
      </c>
      <c r="D41" s="270" t="str">
        <f>+OZN</f>
        <v>3.</v>
      </c>
      <c r="E41" s="271" t="str">
        <f>+DEL</f>
        <v>GRADBENOOBRTNIŠKA DELA</v>
      </c>
      <c r="F41" s="217"/>
      <c r="G41" s="232" t="s">
        <v>169</v>
      </c>
      <c r="H41" s="285" t="s">
        <v>160</v>
      </c>
      <c r="I41" s="217"/>
      <c r="J41" s="232" t="s">
        <v>170</v>
      </c>
      <c r="K41" s="285" t="s">
        <v>168</v>
      </c>
      <c r="L41" s="216"/>
      <c r="M41" s="217"/>
      <c r="N41" s="218"/>
    </row>
    <row r="42" spans="1:14" ht="18.75" hidden="1" thickBot="1">
      <c r="A42" s="212"/>
      <c r="B42" s="223"/>
      <c r="D42" s="228"/>
      <c r="E42" s="234" t="s">
        <v>141</v>
      </c>
      <c r="F42" s="214"/>
      <c r="G42" s="233"/>
      <c r="H42" s="233"/>
      <c r="I42" s="214"/>
      <c r="J42" s="233"/>
      <c r="K42" s="233"/>
      <c r="L42" s="214"/>
      <c r="M42" s="214"/>
      <c r="N42" s="215"/>
    </row>
    <row r="43" spans="1:14" ht="18.75" hidden="1" thickBot="1">
      <c r="A43" s="211" t="s">
        <v>149</v>
      </c>
      <c r="B43" s="243" t="s">
        <v>152</v>
      </c>
      <c r="D43" s="228"/>
      <c r="E43" s="234" t="s">
        <v>150</v>
      </c>
      <c r="F43" s="214"/>
      <c r="G43" s="233"/>
      <c r="H43" s="233"/>
      <c r="I43" s="214"/>
      <c r="J43" s="233"/>
      <c r="K43" s="283" t="s">
        <v>166</v>
      </c>
      <c r="L43" s="214"/>
      <c r="M43" s="214"/>
      <c r="N43" s="215"/>
    </row>
    <row r="44" spans="1:14" ht="18.75" hidden="1" thickBot="1">
      <c r="A44" s="211"/>
      <c r="B44" s="224"/>
      <c r="C44" s="140"/>
      <c r="D44" s="226"/>
      <c r="E44" s="221"/>
      <c r="G44" s="233"/>
      <c r="H44" s="397"/>
      <c r="J44" s="233"/>
      <c r="K44" s="283" t="s">
        <v>241</v>
      </c>
      <c r="L44" s="214"/>
      <c r="M44" s="214"/>
      <c r="N44" s="215"/>
    </row>
    <row r="45" spans="1:14" ht="18.75" hidden="1" thickBot="1">
      <c r="A45" s="281" t="s">
        <v>159</v>
      </c>
      <c r="B45" s="282" t="s">
        <v>90</v>
      </c>
      <c r="D45" s="257" t="s">
        <v>144</v>
      </c>
      <c r="E45" s="258" t="s">
        <v>160</v>
      </c>
      <c r="G45" s="283" t="s">
        <v>144</v>
      </c>
      <c r="H45" s="407" t="s">
        <v>165</v>
      </c>
      <c r="J45" s="286" t="s">
        <v>144</v>
      </c>
      <c r="K45" s="289" t="s">
        <v>180</v>
      </c>
      <c r="L45" s="214"/>
      <c r="M45" s="214"/>
      <c r="N45" s="215"/>
    </row>
    <row r="46" spans="1:14" ht="18.75" hidden="1" thickBot="1">
      <c r="A46" s="246"/>
      <c r="B46" s="247"/>
      <c r="C46" s="140"/>
      <c r="D46" s="259" t="s">
        <v>145</v>
      </c>
      <c r="E46" s="259" t="s">
        <v>168</v>
      </c>
      <c r="F46" s="214"/>
      <c r="G46" s="288" t="s">
        <v>145</v>
      </c>
      <c r="H46" s="407" t="s">
        <v>161</v>
      </c>
      <c r="I46" s="214"/>
      <c r="J46" s="288" t="s">
        <v>145</v>
      </c>
      <c r="K46" s="355" t="s">
        <v>182</v>
      </c>
      <c r="L46" s="214"/>
      <c r="M46" s="214"/>
      <c r="N46" s="215"/>
    </row>
    <row r="47" spans="1:14" ht="18.75" hidden="1" thickBot="1">
      <c r="A47" s="211" t="s">
        <v>154</v>
      </c>
      <c r="B47" s="244">
        <v>1</v>
      </c>
      <c r="D47" s="260"/>
      <c r="E47" s="261"/>
      <c r="F47" s="214"/>
      <c r="G47" s="288" t="s">
        <v>173</v>
      </c>
      <c r="H47" s="354" t="s">
        <v>190</v>
      </c>
      <c r="I47" s="214"/>
      <c r="J47" s="288" t="s">
        <v>173</v>
      </c>
      <c r="K47" s="354" t="s">
        <v>183</v>
      </c>
      <c r="L47" s="214"/>
      <c r="M47" s="214"/>
      <c r="N47" s="215"/>
    </row>
    <row r="48" spans="1:14" ht="18.75" hidden="1" thickBot="1">
      <c r="A48" s="246"/>
      <c r="B48" s="247"/>
      <c r="D48" s="262"/>
      <c r="E48" s="263"/>
      <c r="F48" s="214"/>
      <c r="G48" s="288" t="s">
        <v>174</v>
      </c>
      <c r="H48" s="354" t="s">
        <v>163</v>
      </c>
      <c r="I48" s="214"/>
      <c r="J48" s="288" t="s">
        <v>174</v>
      </c>
      <c r="K48" s="354" t="s">
        <v>247</v>
      </c>
      <c r="L48" s="214"/>
      <c r="M48" s="214"/>
      <c r="N48" s="215"/>
    </row>
    <row r="49" spans="1:14" ht="18.75" hidden="1" thickBot="1">
      <c r="A49" s="211" t="s">
        <v>155</v>
      </c>
      <c r="B49" s="244">
        <v>1</v>
      </c>
      <c r="D49" s="264"/>
      <c r="E49" s="265"/>
      <c r="F49" s="214"/>
      <c r="G49" s="288" t="s">
        <v>175</v>
      </c>
      <c r="H49" s="354" t="s">
        <v>179</v>
      </c>
      <c r="I49" s="214"/>
      <c r="J49" s="288" t="s">
        <v>175</v>
      </c>
      <c r="K49" s="354" t="s">
        <v>181</v>
      </c>
      <c r="L49" s="214"/>
      <c r="M49" s="214"/>
      <c r="N49" s="215"/>
    </row>
    <row r="50" spans="1:14" ht="18.75" hidden="1" thickBot="1">
      <c r="A50" s="211"/>
      <c r="B50" s="222"/>
      <c r="D50" s="266"/>
      <c r="E50" s="267"/>
      <c r="F50" s="214"/>
      <c r="G50" s="288" t="s">
        <v>176</v>
      </c>
      <c r="H50" s="407" t="s">
        <v>164</v>
      </c>
      <c r="I50" s="214"/>
      <c r="J50" s="288" t="s">
        <v>176</v>
      </c>
      <c r="K50" s="354" t="s">
        <v>184</v>
      </c>
      <c r="L50" s="214"/>
      <c r="M50" s="214"/>
      <c r="N50" s="215"/>
    </row>
    <row r="51" spans="1:14" ht="18.75" hidden="1" thickBot="1">
      <c r="A51" s="211" t="s">
        <v>143</v>
      </c>
      <c r="B51" s="245">
        <v>0.22</v>
      </c>
      <c r="D51" s="266"/>
      <c r="E51" s="267"/>
      <c r="F51" s="214"/>
      <c r="H51" s="407" t="s">
        <v>186</v>
      </c>
      <c r="I51" s="214"/>
      <c r="J51" s="288" t="s">
        <v>177</v>
      </c>
      <c r="K51" s="354" t="s">
        <v>244</v>
      </c>
      <c r="L51" s="214"/>
      <c r="M51" s="214"/>
      <c r="N51" s="215"/>
    </row>
    <row r="52" spans="1:14" ht="18.75" hidden="1" thickBot="1">
      <c r="A52" s="246"/>
      <c r="B52" s="247"/>
      <c r="D52" s="266"/>
      <c r="E52" s="267"/>
      <c r="F52" s="214"/>
      <c r="G52" s="288"/>
      <c r="H52" s="354" t="s">
        <v>288</v>
      </c>
      <c r="I52" s="214"/>
      <c r="J52" s="288" t="s">
        <v>178</v>
      </c>
      <c r="K52" s="397"/>
      <c r="L52" s="214"/>
      <c r="M52" s="214"/>
      <c r="N52" s="215"/>
    </row>
    <row r="53" spans="1:14" ht="18.75" hidden="1" thickBot="1">
      <c r="A53" s="211" t="s">
        <v>134</v>
      </c>
      <c r="B53" s="243">
        <v>1</v>
      </c>
      <c r="D53" s="266"/>
      <c r="E53" s="267"/>
      <c r="F53" s="214"/>
      <c r="G53" s="288"/>
      <c r="H53" s="353" t="s">
        <v>289</v>
      </c>
      <c r="I53" s="214"/>
      <c r="J53" s="288" t="s">
        <v>185</v>
      </c>
      <c r="K53" s="397"/>
      <c r="L53" s="214"/>
      <c r="M53" s="214"/>
      <c r="N53" s="215"/>
    </row>
    <row r="54" spans="1:14" ht="18.75" hidden="1" thickBot="1">
      <c r="A54" s="212"/>
      <c r="B54" s="225"/>
      <c r="D54" s="266"/>
      <c r="E54" s="267"/>
      <c r="F54" s="214"/>
      <c r="G54" s="230"/>
      <c r="H54" s="231"/>
      <c r="I54" s="214"/>
      <c r="J54" s="288"/>
      <c r="K54" s="353"/>
      <c r="L54" s="214"/>
      <c r="M54" s="214"/>
      <c r="N54" s="215"/>
    </row>
    <row r="55" spans="1:14" ht="24" hidden="1" thickBot="1">
      <c r="A55" s="213" t="s">
        <v>135</v>
      </c>
      <c r="B55" s="141"/>
      <c r="D55" s="266"/>
      <c r="E55" s="267"/>
      <c r="F55" s="214"/>
      <c r="G55" s="230"/>
      <c r="H55" s="231"/>
      <c r="I55" s="214"/>
      <c r="J55" s="230"/>
      <c r="K55" s="231"/>
      <c r="L55" s="214"/>
      <c r="M55" s="214"/>
      <c r="N55" s="215"/>
    </row>
    <row r="56" spans="4:14" ht="12.75" hidden="1">
      <c r="D56" s="219"/>
      <c r="E56" s="214"/>
      <c r="F56" s="214"/>
      <c r="G56" s="219"/>
      <c r="H56" s="214"/>
      <c r="I56" s="214"/>
      <c r="J56" s="219"/>
      <c r="K56" s="214"/>
      <c r="L56" s="214"/>
      <c r="M56" s="214"/>
      <c r="N56" s="215"/>
    </row>
  </sheetData>
  <sheetProtection password="CAEC" sheet="1" objects="1" scenarios="1"/>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worksheet>
</file>

<file path=xl/worksheets/sheet10.xml><?xml version="1.0" encoding="utf-8"?>
<worksheet xmlns="http://schemas.openxmlformats.org/spreadsheetml/2006/main" xmlns:r="http://schemas.openxmlformats.org/officeDocument/2006/relationships">
  <sheetPr codeName="List31"/>
  <dimension ref="A1:P152"/>
  <sheetViews>
    <sheetView view="pageBreakPreview" zoomScale="120" zoomScaleSheetLayoutView="120" zoomScalePageLayoutView="0" workbookViewId="0" topLeftCell="A25">
      <selection activeCell="L32" sqref="L32"/>
    </sheetView>
  </sheetViews>
  <sheetFormatPr defaultColWidth="9.00390625" defaultRowHeight="12.75"/>
  <cols>
    <col min="1" max="1" width="2.625" style="77" customWidth="1"/>
    <col min="2" max="2" width="4.375" style="77" customWidth="1"/>
    <col min="3" max="3" width="43.75390625" style="111" customWidth="1"/>
    <col min="4" max="4" width="6.25390625" style="300" customWidth="1"/>
    <col min="5" max="5" width="8.625" style="345" customWidth="1"/>
    <col min="6" max="6" width="9.625" style="477" customWidth="1"/>
    <col min="7" max="7" width="13.25390625" style="287" customWidth="1"/>
    <col min="8" max="8" width="20.375" style="301" hidden="1" customWidth="1"/>
    <col min="9" max="9" width="11.75390625" style="337" hidden="1" customWidth="1"/>
    <col min="10" max="11" width="11.75390625" style="183" hidden="1"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2" s="123" customFormat="1" ht="18.75">
      <c r="A1" s="107" t="str">
        <f>+OSNOVA!A2</f>
        <v>POPIS DEL S PREDRAČUNOM</v>
      </c>
      <c r="C1" s="107"/>
      <c r="D1" s="294"/>
      <c r="E1" s="343"/>
      <c r="F1" s="475"/>
      <c r="G1" s="295"/>
      <c r="H1" s="296"/>
      <c r="I1" s="337"/>
      <c r="J1" s="276"/>
      <c r="K1" s="276"/>
      <c r="L1" s="76"/>
    </row>
    <row r="2" spans="1:12" s="123" customFormat="1" ht="18.75">
      <c r="A2" s="107"/>
      <c r="B2" s="107"/>
      <c r="C2" s="107"/>
      <c r="D2" s="294"/>
      <c r="E2" s="343"/>
      <c r="F2" s="475"/>
      <c r="G2" s="295"/>
      <c r="H2" s="296"/>
      <c r="I2" s="337"/>
      <c r="J2" s="276"/>
      <c r="K2" s="276"/>
      <c r="L2" s="76"/>
    </row>
    <row r="3" spans="1:12" s="123" customFormat="1" ht="18.75">
      <c r="A3" s="107" t="str">
        <f>+OZN</f>
        <v>3.</v>
      </c>
      <c r="C3" s="107" t="str">
        <f>+DEL</f>
        <v>GRADBENOOBRTNIŠKA DELA</v>
      </c>
      <c r="D3" s="294"/>
      <c r="E3" s="343"/>
      <c r="F3" s="475"/>
      <c r="G3" s="295"/>
      <c r="H3" s="296"/>
      <c r="I3" s="337"/>
      <c r="J3" s="276"/>
      <c r="K3" s="276"/>
      <c r="L3" s="76"/>
    </row>
    <row r="4" spans="1:13" s="123" customFormat="1" ht="18.75">
      <c r="A4" s="107"/>
      <c r="B4" s="106"/>
      <c r="C4" s="107"/>
      <c r="D4" s="294"/>
      <c r="E4" s="343"/>
      <c r="F4" s="475"/>
      <c r="G4" s="295"/>
      <c r="H4" s="296"/>
      <c r="I4" s="337"/>
      <c r="J4" s="276"/>
      <c r="K4" s="276"/>
      <c r="L4" s="93"/>
      <c r="M4" s="76"/>
    </row>
    <row r="5" spans="1:13" s="173" customFormat="1" ht="18.75">
      <c r="A5" s="290" t="str">
        <f>OSNOVA!G41</f>
        <v>A.</v>
      </c>
      <c r="B5" s="169"/>
      <c r="C5" s="168" t="str">
        <f>OSNOVA!H41</f>
        <v>GRADBENA DELA</v>
      </c>
      <c r="D5" s="297"/>
      <c r="E5" s="344"/>
      <c r="F5" s="476"/>
      <c r="G5" s="298"/>
      <c r="H5" s="299"/>
      <c r="I5" s="337"/>
      <c r="J5" s="273"/>
      <c r="K5" s="273"/>
      <c r="L5" s="174"/>
      <c r="M5" s="175"/>
    </row>
    <row r="6" spans="1:13" ht="14.25" customHeight="1">
      <c r="A6" s="97" t="s">
        <v>148</v>
      </c>
      <c r="B6" s="97"/>
      <c r="L6" s="509"/>
      <c r="M6" s="510"/>
    </row>
    <row r="7" spans="3:13" ht="72">
      <c r="C7" s="424" t="s">
        <v>72</v>
      </c>
      <c r="D7" s="302"/>
      <c r="E7" s="318"/>
      <c r="F7" s="478"/>
      <c r="G7" s="302"/>
      <c r="L7" s="509"/>
      <c r="M7" s="510"/>
    </row>
    <row r="8" spans="3:13" ht="24">
      <c r="C8" s="425" t="s">
        <v>73</v>
      </c>
      <c r="D8" s="302"/>
      <c r="E8" s="318"/>
      <c r="F8" s="478"/>
      <c r="G8" s="302"/>
      <c r="L8" s="509"/>
      <c r="M8" s="135"/>
    </row>
    <row r="9" spans="3:13" ht="24">
      <c r="C9" s="135" t="s">
        <v>67</v>
      </c>
      <c r="D9" s="302"/>
      <c r="E9" s="318"/>
      <c r="F9" s="478"/>
      <c r="G9" s="302"/>
      <c r="L9" s="509"/>
      <c r="M9" s="135"/>
    </row>
    <row r="10" spans="3:13" ht="24">
      <c r="C10" s="135" t="s">
        <v>305</v>
      </c>
      <c r="D10" s="302"/>
      <c r="E10" s="318"/>
      <c r="F10" s="478"/>
      <c r="G10" s="302"/>
      <c r="L10" s="509"/>
      <c r="M10" s="135"/>
    </row>
    <row r="11" spans="3:13" ht="12.75">
      <c r="C11" s="342"/>
      <c r="D11" s="302"/>
      <c r="E11" s="318"/>
      <c r="F11" s="478"/>
      <c r="G11" s="302"/>
      <c r="L11" s="509"/>
      <c r="M11" s="135"/>
    </row>
    <row r="12" spans="1:13" ht="12.75" customHeight="1">
      <c r="A12" s="97" t="s">
        <v>157</v>
      </c>
      <c r="B12" s="97"/>
      <c r="C12" s="116"/>
      <c r="D12" s="302"/>
      <c r="E12" s="318"/>
      <c r="F12" s="478"/>
      <c r="G12" s="302"/>
      <c r="L12" s="509"/>
      <c r="M12" s="78"/>
    </row>
    <row r="13" spans="1:16" s="120" customFormat="1" ht="12.75">
      <c r="A13" s="98" t="s">
        <v>250</v>
      </c>
      <c r="B13" s="98"/>
      <c r="C13" s="132" t="s">
        <v>251</v>
      </c>
      <c r="D13" s="303" t="s">
        <v>252</v>
      </c>
      <c r="E13" s="346" t="s">
        <v>253</v>
      </c>
      <c r="F13" s="479" t="s">
        <v>254</v>
      </c>
      <c r="G13" s="304" t="s">
        <v>255</v>
      </c>
      <c r="H13" s="305"/>
      <c r="I13" s="338"/>
      <c r="J13" s="274"/>
      <c r="K13" s="274"/>
      <c r="M13" s="122"/>
      <c r="O13" s="121"/>
      <c r="P13" s="121"/>
    </row>
    <row r="14" spans="3:7" ht="12.75">
      <c r="C14" s="133"/>
      <c r="G14" s="306"/>
    </row>
    <row r="15" spans="1:11" s="179" customFormat="1" ht="16.5" thickBot="1">
      <c r="A15" s="176"/>
      <c r="B15" s="177" t="s">
        <v>176</v>
      </c>
      <c r="C15" s="178" t="str">
        <f>OSNOVA!H50</f>
        <v>Tesarska dela</v>
      </c>
      <c r="D15" s="307"/>
      <c r="E15" s="347"/>
      <c r="F15" s="480"/>
      <c r="G15" s="308"/>
      <c r="H15" s="309"/>
      <c r="I15" s="337"/>
      <c r="J15" s="277"/>
      <c r="K15" s="277"/>
    </row>
    <row r="16" spans="1:7" ht="12.75">
      <c r="A16" s="160"/>
      <c r="B16" s="112"/>
      <c r="C16" s="133"/>
      <c r="G16" s="306"/>
    </row>
    <row r="17" spans="1:11" ht="48">
      <c r="A17" s="161" t="str">
        <f>$B$15</f>
        <v>VI.</v>
      </c>
      <c r="B17" s="156">
        <f>1</f>
        <v>1</v>
      </c>
      <c r="C17" s="359" t="s">
        <v>216</v>
      </c>
      <c r="D17" s="310" t="s">
        <v>172</v>
      </c>
      <c r="E17" s="348">
        <v>96.4</v>
      </c>
      <c r="F17" s="481"/>
      <c r="G17" s="311">
        <f>IF(OSNOVA!$B$53=1,E17*F17,"")</f>
        <v>0</v>
      </c>
      <c r="H17" s="312"/>
      <c r="I17" s="339"/>
      <c r="J17" s="278"/>
      <c r="K17" s="278"/>
    </row>
    <row r="18" spans="1:7" ht="12.75">
      <c r="A18" s="161"/>
      <c r="B18" s="156"/>
      <c r="C18" s="133"/>
      <c r="G18" s="306"/>
    </row>
    <row r="19" spans="1:11" ht="48">
      <c r="A19" s="161" t="str">
        <f>$B$15</f>
        <v>VI.</v>
      </c>
      <c r="B19" s="156">
        <f>COUNT($A$17:B18)+1</f>
        <v>2</v>
      </c>
      <c r="C19" s="359" t="s">
        <v>215</v>
      </c>
      <c r="D19" s="310" t="s">
        <v>172</v>
      </c>
      <c r="E19" s="348">
        <v>782</v>
      </c>
      <c r="F19" s="481"/>
      <c r="G19" s="311">
        <f>IF(OSNOVA!$B$53=1,E19*F19,"")</f>
        <v>0</v>
      </c>
      <c r="H19" s="312"/>
      <c r="I19" s="339"/>
      <c r="J19" s="278"/>
      <c r="K19" s="278"/>
    </row>
    <row r="20" spans="1:11" ht="12.75">
      <c r="A20" s="161"/>
      <c r="B20" s="156"/>
      <c r="C20" s="359"/>
      <c r="D20" s="310"/>
      <c r="E20" s="348"/>
      <c r="F20" s="481"/>
      <c r="G20" s="311"/>
      <c r="H20" s="316"/>
      <c r="J20" s="279"/>
      <c r="K20" s="279"/>
    </row>
    <row r="21" spans="1:11" ht="48">
      <c r="A21" s="161" t="str">
        <f>$B$15</f>
        <v>VI.</v>
      </c>
      <c r="B21" s="156">
        <f>COUNT($A$17:B20)+1</f>
        <v>3</v>
      </c>
      <c r="C21" s="457" t="s">
        <v>234</v>
      </c>
      <c r="D21" s="310" t="s">
        <v>259</v>
      </c>
      <c r="E21" s="348">
        <v>21</v>
      </c>
      <c r="F21" s="481"/>
      <c r="G21" s="311">
        <f>IF(OSNOVA!$B$53=1,E21*F21,"")</f>
        <v>0</v>
      </c>
      <c r="H21" s="312"/>
      <c r="I21" s="339"/>
      <c r="J21" s="278"/>
      <c r="K21" s="278"/>
    </row>
    <row r="22" spans="1:11" ht="12.75">
      <c r="A22" s="161"/>
      <c r="B22" s="156"/>
      <c r="C22" s="457"/>
      <c r="D22" s="310"/>
      <c r="E22" s="348"/>
      <c r="F22" s="481"/>
      <c r="G22" s="311"/>
      <c r="H22" s="316"/>
      <c r="J22" s="279"/>
      <c r="K22" s="279"/>
    </row>
    <row r="23" spans="1:11" ht="36">
      <c r="A23" s="465" t="str">
        <f>$B$15</f>
        <v>VI.</v>
      </c>
      <c r="B23" s="156">
        <f>COUNT($A$17:B21)+1</f>
        <v>4</v>
      </c>
      <c r="C23" s="359" t="s">
        <v>218</v>
      </c>
      <c r="D23" s="310" t="s">
        <v>172</v>
      </c>
      <c r="E23" s="348">
        <v>196</v>
      </c>
      <c r="F23" s="481"/>
      <c r="G23" s="311">
        <f>IF(OSNOVA!$B$53=1,E23*F23,"")</f>
        <v>0</v>
      </c>
      <c r="H23" s="312"/>
      <c r="I23" s="339"/>
      <c r="J23" s="278"/>
      <c r="K23" s="278"/>
    </row>
    <row r="24" spans="1:11" ht="12.75">
      <c r="A24" s="465"/>
      <c r="B24" s="156"/>
      <c r="C24" s="359"/>
      <c r="D24" s="310"/>
      <c r="E24" s="348"/>
      <c r="F24" s="481"/>
      <c r="G24" s="311"/>
      <c r="H24" s="316"/>
      <c r="J24" s="279"/>
      <c r="K24" s="279"/>
    </row>
    <row r="25" spans="1:11" ht="48">
      <c r="A25" s="465" t="str">
        <f>$B$15</f>
        <v>VI.</v>
      </c>
      <c r="B25" s="156">
        <f>COUNT($A$17:B24)+1</f>
        <v>5</v>
      </c>
      <c r="C25" s="457" t="s">
        <v>220</v>
      </c>
      <c r="D25" s="310" t="s">
        <v>259</v>
      </c>
      <c r="E25" s="348">
        <v>11</v>
      </c>
      <c r="F25" s="481"/>
      <c r="G25" s="311">
        <f>IF(OSNOVA!$B$53=1,E25*F25,"")</f>
        <v>0</v>
      </c>
      <c r="H25" s="312"/>
      <c r="I25" s="339"/>
      <c r="J25" s="278"/>
      <c r="K25" s="278"/>
    </row>
    <row r="26" spans="1:11" ht="12.75">
      <c r="A26" s="465"/>
      <c r="B26" s="156"/>
      <c r="C26" s="457"/>
      <c r="D26" s="310"/>
      <c r="E26" s="348"/>
      <c r="F26" s="481"/>
      <c r="G26" s="311"/>
      <c r="H26" s="316"/>
      <c r="J26" s="279"/>
      <c r="K26" s="279"/>
    </row>
    <row r="27" spans="1:11" ht="36">
      <c r="A27" s="465" t="str">
        <f>$B$15</f>
        <v>VI.</v>
      </c>
      <c r="B27" s="156">
        <f>COUNT($A$17:B26)+1</f>
        <v>6</v>
      </c>
      <c r="C27" s="457" t="s">
        <v>221</v>
      </c>
      <c r="D27" s="310" t="s">
        <v>172</v>
      </c>
      <c r="E27" s="348">
        <v>38</v>
      </c>
      <c r="F27" s="481"/>
      <c r="G27" s="311">
        <f>IF(OSNOVA!$B$53=1,E27*F27,"")</f>
        <v>0</v>
      </c>
      <c r="H27" s="312"/>
      <c r="I27" s="339"/>
      <c r="J27" s="278"/>
      <c r="K27" s="278"/>
    </row>
    <row r="28" spans="1:11" ht="12.75">
      <c r="A28" s="161"/>
      <c r="B28" s="156"/>
      <c r="C28" s="457"/>
      <c r="D28" s="310"/>
      <c r="E28" s="348"/>
      <c r="F28" s="481"/>
      <c r="G28" s="311"/>
      <c r="H28" s="316"/>
      <c r="J28" s="279"/>
      <c r="K28" s="279"/>
    </row>
    <row r="29" spans="1:11" ht="36">
      <c r="A29" s="465" t="str">
        <f>$B$15</f>
        <v>VI.</v>
      </c>
      <c r="B29" s="156">
        <f>COUNT($A$17:B28)+1</f>
        <v>7</v>
      </c>
      <c r="C29" s="427" t="s">
        <v>219</v>
      </c>
      <c r="D29" s="310" t="s">
        <v>257</v>
      </c>
      <c r="E29" s="348">
        <v>29.8</v>
      </c>
      <c r="F29" s="481"/>
      <c r="G29" s="311">
        <f>IF(OSNOVA!$B$53=1,E29*F29,"")</f>
        <v>0</v>
      </c>
      <c r="H29" s="312"/>
      <c r="I29" s="339"/>
      <c r="J29" s="278"/>
      <c r="K29" s="278"/>
    </row>
    <row r="30" spans="1:11" ht="12.75">
      <c r="A30" s="161"/>
      <c r="B30" s="156"/>
      <c r="C30" s="359"/>
      <c r="D30" s="310"/>
      <c r="E30" s="348"/>
      <c r="F30" s="481"/>
      <c r="G30" s="311"/>
      <c r="H30" s="316"/>
      <c r="J30" s="279"/>
      <c r="K30" s="279"/>
    </row>
    <row r="31" spans="1:11" ht="36">
      <c r="A31" s="465" t="str">
        <f>$B$15</f>
        <v>VI.</v>
      </c>
      <c r="B31" s="156">
        <f>COUNT($A$17:B30)+1</f>
        <v>8</v>
      </c>
      <c r="C31" s="427" t="s">
        <v>217</v>
      </c>
      <c r="D31" s="310" t="s">
        <v>257</v>
      </c>
      <c r="E31" s="348">
        <v>57.2</v>
      </c>
      <c r="F31" s="481"/>
      <c r="G31" s="311">
        <f>IF(OSNOVA!$B$53=1,E31*F31,"")</f>
        <v>0</v>
      </c>
      <c r="H31" s="312"/>
      <c r="I31" s="339"/>
      <c r="J31" s="278"/>
      <c r="K31" s="278"/>
    </row>
    <row r="32" spans="1:11" ht="12.75">
      <c r="A32" s="122"/>
      <c r="B32" s="122"/>
      <c r="C32" s="427"/>
      <c r="D32" s="310"/>
      <c r="E32" s="348"/>
      <c r="F32" s="481"/>
      <c r="G32" s="311"/>
      <c r="H32" s="316"/>
      <c r="J32" s="279"/>
      <c r="K32" s="279"/>
    </row>
    <row r="33" spans="1:11" ht="48">
      <c r="A33" s="465" t="str">
        <f>$B$15</f>
        <v>VI.</v>
      </c>
      <c r="B33" s="156">
        <f>COUNT($A$17:B32)+1</f>
        <v>9</v>
      </c>
      <c r="C33" s="427" t="s">
        <v>86</v>
      </c>
      <c r="D33" s="310" t="s">
        <v>257</v>
      </c>
      <c r="E33" s="348">
        <v>134</v>
      </c>
      <c r="F33" s="481"/>
      <c r="G33" s="311">
        <f>IF(OSNOVA!$B$53=1,E33*F33,"")</f>
        <v>0</v>
      </c>
      <c r="H33" s="312"/>
      <c r="I33" s="339"/>
      <c r="J33" s="278"/>
      <c r="K33" s="278"/>
    </row>
    <row r="34" spans="1:11" ht="12.75">
      <c r="A34" s="465"/>
      <c r="B34" s="156"/>
      <c r="C34" s="427"/>
      <c r="D34" s="310"/>
      <c r="E34" s="348"/>
      <c r="F34" s="481"/>
      <c r="G34" s="311"/>
      <c r="H34" s="316"/>
      <c r="J34" s="279"/>
      <c r="K34" s="279"/>
    </row>
    <row r="35" spans="1:11" ht="72">
      <c r="A35" s="465" t="str">
        <f>$B$15</f>
        <v>VI.</v>
      </c>
      <c r="B35" s="156">
        <f>COUNT($A$17:B34)+1</f>
        <v>10</v>
      </c>
      <c r="C35" s="467" t="s">
        <v>56</v>
      </c>
      <c r="D35" s="310" t="s">
        <v>172</v>
      </c>
      <c r="E35" s="348">
        <v>946</v>
      </c>
      <c r="F35" s="481"/>
      <c r="G35" s="311">
        <f>IF(OSNOVA!$B$53=1,E35*F35,"")</f>
        <v>0</v>
      </c>
      <c r="H35" s="312"/>
      <c r="I35" s="339"/>
      <c r="J35" s="278"/>
      <c r="K35" s="278"/>
    </row>
    <row r="36" spans="1:11" ht="12.75">
      <c r="A36" s="161"/>
      <c r="B36" s="156"/>
      <c r="C36" s="427"/>
      <c r="D36" s="310"/>
      <c r="E36" s="348"/>
      <c r="F36" s="481"/>
      <c r="G36" s="311"/>
      <c r="H36" s="316"/>
      <c r="J36" s="279"/>
      <c r="K36" s="279"/>
    </row>
    <row r="37" spans="1:11" ht="12.75">
      <c r="A37" s="161"/>
      <c r="B37" s="156"/>
      <c r="C37" s="427"/>
      <c r="D37" s="348"/>
      <c r="E37" s="348"/>
      <c r="F37" s="481"/>
      <c r="G37" s="311"/>
      <c r="H37" s="316"/>
      <c r="I37" s="365"/>
      <c r="J37" s="380"/>
      <c r="K37" s="380"/>
    </row>
    <row r="38" spans="1:11" s="150" customFormat="1" ht="13.5" thickBot="1">
      <c r="A38" s="163"/>
      <c r="B38" s="158"/>
      <c r="C38" s="414"/>
      <c r="D38" s="320"/>
      <c r="E38" s="149" t="str">
        <f>CONCATENATE(B15," ",C15," - SKUPAJ:")</f>
        <v>VI. Tesarska dela - SKUPAJ:</v>
      </c>
      <c r="F38" s="484"/>
      <c r="G38" s="321">
        <f>IF(OSNOVA!$B$53=1,SUM(G16:G36),"")</f>
        <v>0</v>
      </c>
      <c r="H38" s="322"/>
      <c r="I38" s="341"/>
      <c r="J38" s="199"/>
      <c r="K38" s="199"/>
    </row>
    <row r="39" spans="1:11" s="125" customFormat="1" ht="15">
      <c r="A39" s="164"/>
      <c r="B39" s="159"/>
      <c r="C39" s="114"/>
      <c r="D39" s="323"/>
      <c r="E39" s="350"/>
      <c r="F39" s="485"/>
      <c r="G39" s="324"/>
      <c r="H39" s="325"/>
      <c r="I39" s="341"/>
      <c r="J39" s="272"/>
      <c r="K39" s="272"/>
    </row>
    <row r="40" spans="1:12" s="185" customFormat="1" ht="14.25" customHeight="1">
      <c r="A40" s="180"/>
      <c r="B40" s="180"/>
      <c r="C40" s="181"/>
      <c r="D40" s="326"/>
      <c r="E40" s="351"/>
      <c r="F40" s="486"/>
      <c r="G40" s="327"/>
      <c r="H40" s="328"/>
      <c r="I40" s="337"/>
      <c r="J40" s="183"/>
      <c r="K40" s="183"/>
      <c r="L40" s="184"/>
    </row>
    <row r="41" spans="1:11" s="185" customFormat="1" ht="12.75" customHeight="1">
      <c r="A41" s="97"/>
      <c r="B41" s="186"/>
      <c r="C41" s="187"/>
      <c r="D41" s="329"/>
      <c r="E41" s="314"/>
      <c r="F41" s="487"/>
      <c r="G41" s="329"/>
      <c r="H41" s="328"/>
      <c r="I41" s="337"/>
      <c r="J41" s="183"/>
      <c r="K41" s="183"/>
    </row>
    <row r="42" spans="1:16" s="150" customFormat="1" ht="12.75">
      <c r="A42" s="189"/>
      <c r="B42" s="189"/>
      <c r="C42" s="466"/>
      <c r="D42" s="330"/>
      <c r="E42" s="352"/>
      <c r="F42" s="488"/>
      <c r="G42" s="127"/>
      <c r="H42" s="331"/>
      <c r="I42" s="341"/>
      <c r="J42" s="199"/>
      <c r="K42" s="199"/>
      <c r="M42" s="185"/>
      <c r="O42" s="188"/>
      <c r="P42" s="188"/>
    </row>
    <row r="43" spans="1:11" s="152" customFormat="1" ht="12.75">
      <c r="A43" s="151"/>
      <c r="B43" s="151"/>
      <c r="C43" s="468"/>
      <c r="D43" s="392"/>
      <c r="E43" s="399"/>
      <c r="F43" s="489"/>
      <c r="G43" s="332"/>
      <c r="H43" s="333"/>
      <c r="I43" s="341"/>
      <c r="J43" s="275"/>
      <c r="K43" s="275"/>
    </row>
    <row r="44" spans="1:11" s="185" customFormat="1" ht="12.75">
      <c r="A44" s="193"/>
      <c r="B44" s="193"/>
      <c r="C44" s="468"/>
      <c r="D44" s="393"/>
      <c r="E44" s="399"/>
      <c r="F44" s="490"/>
      <c r="G44" s="334"/>
      <c r="H44" s="328"/>
      <c r="I44" s="337"/>
      <c r="J44" s="183"/>
      <c r="K44" s="183"/>
    </row>
    <row r="45" spans="1:11" s="152" customFormat="1" ht="12.75">
      <c r="A45" s="151"/>
      <c r="B45" s="151"/>
      <c r="C45" s="468"/>
      <c r="D45" s="394"/>
      <c r="E45" s="401"/>
      <c r="F45" s="489"/>
      <c r="G45" s="332"/>
      <c r="H45" s="333"/>
      <c r="I45" s="341"/>
      <c r="J45" s="275"/>
      <c r="K45" s="275"/>
    </row>
    <row r="46" spans="1:11" s="152" customFormat="1" ht="12.75">
      <c r="A46" s="151"/>
      <c r="B46" s="151"/>
      <c r="C46" s="293"/>
      <c r="D46" s="393"/>
      <c r="E46" s="399"/>
      <c r="F46" s="489"/>
      <c r="G46" s="332"/>
      <c r="H46" s="333"/>
      <c r="I46" s="341"/>
      <c r="J46" s="275"/>
      <c r="K46" s="275"/>
    </row>
    <row r="47" spans="1:16" s="185" customFormat="1" ht="12.75">
      <c r="A47" s="198"/>
      <c r="B47" s="198"/>
      <c r="C47" s="293"/>
      <c r="D47" s="392"/>
      <c r="E47" s="399"/>
      <c r="F47" s="491"/>
      <c r="G47" s="335"/>
      <c r="H47" s="322"/>
      <c r="I47" s="341"/>
      <c r="J47" s="199"/>
      <c r="K47" s="199"/>
      <c r="P47" s="153"/>
    </row>
    <row r="48" spans="1:11" s="152" customFormat="1" ht="12.75">
      <c r="A48" s="154"/>
      <c r="B48" s="151"/>
      <c r="C48" s="293"/>
      <c r="D48" s="393"/>
      <c r="E48" s="399"/>
      <c r="F48" s="489"/>
      <c r="G48" s="332"/>
      <c r="H48" s="333"/>
      <c r="I48" s="341"/>
      <c r="J48" s="275"/>
      <c r="K48" s="275"/>
    </row>
    <row r="49" spans="1:11" s="185" customFormat="1" ht="12.75">
      <c r="A49" s="195"/>
      <c r="B49" s="195"/>
      <c r="C49" s="293"/>
      <c r="D49" s="394"/>
      <c r="E49" s="401"/>
      <c r="F49" s="490"/>
      <c r="G49" s="329"/>
      <c r="H49" s="328"/>
      <c r="I49" s="337"/>
      <c r="J49" s="183"/>
      <c r="K49" s="183"/>
    </row>
    <row r="50" spans="1:11" s="79" customFormat="1" ht="12.75">
      <c r="A50" s="88"/>
      <c r="B50" s="88"/>
      <c r="C50" s="400"/>
      <c r="D50" s="393"/>
      <c r="E50" s="399"/>
      <c r="F50" s="478"/>
      <c r="G50" s="302"/>
      <c r="H50" s="336"/>
      <c r="I50" s="337"/>
      <c r="J50" s="280"/>
      <c r="K50" s="280"/>
    </row>
    <row r="51" spans="1:11" s="79" customFormat="1" ht="12.75">
      <c r="A51" s="88"/>
      <c r="B51" s="88"/>
      <c r="C51" s="293"/>
      <c r="D51" s="392"/>
      <c r="E51" s="399"/>
      <c r="F51" s="478"/>
      <c r="G51" s="302"/>
      <c r="H51" s="336"/>
      <c r="I51" s="337"/>
      <c r="J51" s="280"/>
      <c r="K51" s="280"/>
    </row>
    <row r="52" spans="1:11" s="79" customFormat="1" ht="12.75">
      <c r="A52" s="88"/>
      <c r="B52" s="88"/>
      <c r="C52" s="400"/>
      <c r="D52" s="393"/>
      <c r="E52" s="401"/>
      <c r="F52" s="478"/>
      <c r="G52" s="302"/>
      <c r="H52" s="336"/>
      <c r="I52" s="337"/>
      <c r="J52" s="280"/>
      <c r="K52" s="280"/>
    </row>
    <row r="53" spans="1:11" s="79" customFormat="1" ht="12.75">
      <c r="A53" s="88"/>
      <c r="B53" s="88"/>
      <c r="C53" s="89"/>
      <c r="D53" s="317"/>
      <c r="E53" s="319"/>
      <c r="F53" s="478"/>
      <c r="G53" s="302"/>
      <c r="H53" s="336"/>
      <c r="I53" s="337"/>
      <c r="J53" s="280"/>
      <c r="K53" s="280"/>
    </row>
    <row r="54" spans="1:11" s="79" customFormat="1" ht="12.75">
      <c r="A54" s="88"/>
      <c r="B54" s="88"/>
      <c r="C54" s="89"/>
      <c r="D54" s="317"/>
      <c r="E54" s="319"/>
      <c r="F54" s="478"/>
      <c r="G54" s="302"/>
      <c r="H54" s="336"/>
      <c r="I54" s="337"/>
      <c r="J54" s="280"/>
      <c r="K54" s="280"/>
    </row>
    <row r="55" spans="1:11" s="79" customFormat="1" ht="12.75">
      <c r="A55" s="88"/>
      <c r="B55" s="88"/>
      <c r="C55" s="89"/>
      <c r="D55" s="317"/>
      <c r="E55" s="319"/>
      <c r="F55" s="478"/>
      <c r="G55" s="302"/>
      <c r="H55" s="336"/>
      <c r="I55" s="337"/>
      <c r="J55" s="280"/>
      <c r="K55" s="280"/>
    </row>
    <row r="56" spans="1:11" s="79" customFormat="1" ht="12.75">
      <c r="A56" s="88"/>
      <c r="B56" s="88"/>
      <c r="C56" s="89"/>
      <c r="D56" s="317"/>
      <c r="E56" s="319"/>
      <c r="F56" s="478"/>
      <c r="G56" s="302"/>
      <c r="H56" s="336"/>
      <c r="I56" s="337"/>
      <c r="J56" s="280"/>
      <c r="K56" s="280"/>
    </row>
    <row r="57" spans="1:11" s="79" customFormat="1" ht="12.75">
      <c r="A57" s="88"/>
      <c r="B57" s="88"/>
      <c r="C57" s="89"/>
      <c r="D57" s="317"/>
      <c r="E57" s="319"/>
      <c r="F57" s="478"/>
      <c r="G57" s="302"/>
      <c r="H57" s="336"/>
      <c r="I57" s="337"/>
      <c r="J57" s="280"/>
      <c r="K57" s="280"/>
    </row>
    <row r="58" spans="1:11" s="79" customFormat="1" ht="12.75">
      <c r="A58" s="88"/>
      <c r="B58" s="88"/>
      <c r="C58" s="89"/>
      <c r="D58" s="317"/>
      <c r="E58" s="319"/>
      <c r="F58" s="478"/>
      <c r="G58" s="302"/>
      <c r="H58" s="336"/>
      <c r="I58" s="337"/>
      <c r="J58" s="280"/>
      <c r="K58" s="280"/>
    </row>
    <row r="59" spans="1:11" s="79" customFormat="1" ht="12.75">
      <c r="A59" s="88"/>
      <c r="B59" s="88"/>
      <c r="C59" s="89"/>
      <c r="D59" s="317"/>
      <c r="E59" s="319"/>
      <c r="F59" s="478"/>
      <c r="G59" s="302"/>
      <c r="H59" s="336"/>
      <c r="I59" s="337"/>
      <c r="J59" s="280"/>
      <c r="K59" s="280"/>
    </row>
    <row r="60" spans="1:11" s="79" customFormat="1" ht="12.75">
      <c r="A60" s="88"/>
      <c r="B60" s="88"/>
      <c r="C60" s="89"/>
      <c r="D60" s="317"/>
      <c r="E60" s="319"/>
      <c r="F60" s="478"/>
      <c r="G60" s="302"/>
      <c r="H60" s="336"/>
      <c r="I60" s="337"/>
      <c r="J60" s="280"/>
      <c r="K60" s="280"/>
    </row>
    <row r="61" spans="1:11" s="79" customFormat="1" ht="12.75">
      <c r="A61" s="88"/>
      <c r="B61" s="88"/>
      <c r="C61" s="89"/>
      <c r="D61" s="317"/>
      <c r="E61" s="319"/>
      <c r="F61" s="478"/>
      <c r="G61" s="302"/>
      <c r="H61" s="336"/>
      <c r="I61" s="337"/>
      <c r="J61" s="280"/>
      <c r="K61" s="280"/>
    </row>
    <row r="62" spans="1:11" s="79" customFormat="1" ht="12.75">
      <c r="A62" s="88"/>
      <c r="B62" s="88"/>
      <c r="C62" s="89"/>
      <c r="D62" s="317"/>
      <c r="E62" s="319"/>
      <c r="F62" s="478"/>
      <c r="G62" s="302"/>
      <c r="H62" s="336"/>
      <c r="I62" s="337"/>
      <c r="J62" s="280"/>
      <c r="K62" s="280"/>
    </row>
    <row r="63" spans="1:11" s="79" customFormat="1" ht="12.75">
      <c r="A63" s="88"/>
      <c r="B63" s="88"/>
      <c r="C63" s="89"/>
      <c r="D63" s="317"/>
      <c r="E63" s="319"/>
      <c r="F63" s="478"/>
      <c r="G63" s="302"/>
      <c r="H63" s="336"/>
      <c r="I63" s="337"/>
      <c r="J63" s="280"/>
      <c r="K63" s="280"/>
    </row>
    <row r="64" spans="1:11" s="79" customFormat="1" ht="12.75">
      <c r="A64" s="88"/>
      <c r="B64" s="88"/>
      <c r="C64" s="89"/>
      <c r="D64" s="317"/>
      <c r="E64" s="319"/>
      <c r="F64" s="478"/>
      <c r="G64" s="302"/>
      <c r="H64" s="336"/>
      <c r="I64" s="337"/>
      <c r="J64" s="280"/>
      <c r="K64" s="280"/>
    </row>
    <row r="65" spans="1:11" s="79" customFormat="1" ht="12.75">
      <c r="A65" s="88"/>
      <c r="B65" s="88"/>
      <c r="C65" s="293"/>
      <c r="D65" s="317"/>
      <c r="E65" s="319"/>
      <c r="F65" s="478"/>
      <c r="G65" s="302"/>
      <c r="H65" s="336"/>
      <c r="I65" s="337"/>
      <c r="J65" s="280"/>
      <c r="K65" s="280"/>
    </row>
    <row r="66" spans="1:11" s="79" customFormat="1" ht="12.75">
      <c r="A66" s="88"/>
      <c r="B66" s="88"/>
      <c r="C66" s="89"/>
      <c r="D66" s="317"/>
      <c r="E66" s="319"/>
      <c r="F66" s="478"/>
      <c r="G66" s="302"/>
      <c r="H66" s="336"/>
      <c r="I66" s="337"/>
      <c r="J66" s="280"/>
      <c r="K66" s="280"/>
    </row>
    <row r="67" spans="1:11" s="79" customFormat="1" ht="12.75">
      <c r="A67" s="88"/>
      <c r="B67" s="88"/>
      <c r="C67" s="89"/>
      <c r="D67" s="317"/>
      <c r="E67" s="319"/>
      <c r="F67" s="478"/>
      <c r="G67" s="302"/>
      <c r="H67" s="336"/>
      <c r="I67" s="337"/>
      <c r="J67" s="280"/>
      <c r="K67" s="280"/>
    </row>
    <row r="68" spans="1:11" s="79" customFormat="1" ht="12.75">
      <c r="A68" s="88"/>
      <c r="B68" s="88"/>
      <c r="C68" s="89"/>
      <c r="D68" s="317"/>
      <c r="E68" s="319"/>
      <c r="F68" s="478"/>
      <c r="G68" s="302"/>
      <c r="H68" s="336"/>
      <c r="I68" s="337"/>
      <c r="J68" s="280"/>
      <c r="K68" s="280"/>
    </row>
    <row r="69" spans="1:11" s="79" customFormat="1" ht="12.75">
      <c r="A69" s="88"/>
      <c r="B69" s="88"/>
      <c r="C69" s="89"/>
      <c r="D69" s="317"/>
      <c r="E69" s="319"/>
      <c r="F69" s="478"/>
      <c r="G69" s="302"/>
      <c r="H69" s="336"/>
      <c r="I69" s="337"/>
      <c r="J69" s="280"/>
      <c r="K69" s="280"/>
    </row>
    <row r="70" spans="1:11" s="79" customFormat="1" ht="12.75">
      <c r="A70" s="88"/>
      <c r="B70" s="88"/>
      <c r="C70" s="89"/>
      <c r="D70" s="317"/>
      <c r="E70" s="319"/>
      <c r="F70" s="478"/>
      <c r="G70" s="302"/>
      <c r="H70" s="336"/>
      <c r="I70" s="337"/>
      <c r="J70" s="280"/>
      <c r="K70" s="280"/>
    </row>
    <row r="71" spans="1:11" s="79" customFormat="1" ht="12.75">
      <c r="A71" s="88"/>
      <c r="B71" s="88"/>
      <c r="C71" s="89"/>
      <c r="D71" s="317"/>
      <c r="E71" s="319"/>
      <c r="F71" s="478"/>
      <c r="G71" s="302"/>
      <c r="H71" s="336"/>
      <c r="I71" s="337"/>
      <c r="J71" s="280"/>
      <c r="K71" s="280"/>
    </row>
    <row r="72" spans="1:11" s="79" customFormat="1" ht="12.75">
      <c r="A72" s="88"/>
      <c r="B72" s="88"/>
      <c r="C72" s="89"/>
      <c r="D72" s="317"/>
      <c r="E72" s="319"/>
      <c r="F72" s="478"/>
      <c r="G72" s="302"/>
      <c r="H72" s="336"/>
      <c r="I72" s="337"/>
      <c r="J72" s="280"/>
      <c r="K72" s="280"/>
    </row>
    <row r="73" spans="1:11" s="79" customFormat="1" ht="12.75">
      <c r="A73" s="88"/>
      <c r="B73" s="88"/>
      <c r="C73" s="89"/>
      <c r="D73" s="317"/>
      <c r="E73" s="319"/>
      <c r="F73" s="478"/>
      <c r="G73" s="302"/>
      <c r="H73" s="336"/>
      <c r="I73" s="337"/>
      <c r="J73" s="280"/>
      <c r="K73" s="280"/>
    </row>
    <row r="74" spans="1:11" s="79" customFormat="1" ht="12.75">
      <c r="A74" s="88"/>
      <c r="B74" s="88"/>
      <c r="C74" s="89"/>
      <c r="D74" s="317"/>
      <c r="E74" s="319"/>
      <c r="F74" s="478"/>
      <c r="G74" s="302"/>
      <c r="H74" s="336"/>
      <c r="I74" s="337"/>
      <c r="J74" s="280"/>
      <c r="K74" s="280"/>
    </row>
    <row r="75" spans="1:11" s="79" customFormat="1" ht="12.75">
      <c r="A75" s="88"/>
      <c r="B75" s="88"/>
      <c r="C75" s="89"/>
      <c r="D75" s="317"/>
      <c r="E75" s="319"/>
      <c r="F75" s="478"/>
      <c r="G75" s="302"/>
      <c r="H75" s="336"/>
      <c r="I75" s="337"/>
      <c r="J75" s="280"/>
      <c r="K75" s="280"/>
    </row>
    <row r="76" spans="1:11" s="79" customFormat="1" ht="12.75">
      <c r="A76" s="88"/>
      <c r="B76" s="88"/>
      <c r="C76" s="89"/>
      <c r="D76" s="317"/>
      <c r="E76" s="319"/>
      <c r="F76" s="478"/>
      <c r="G76" s="302"/>
      <c r="H76" s="336"/>
      <c r="I76" s="337"/>
      <c r="J76" s="280"/>
      <c r="K76" s="280"/>
    </row>
    <row r="77" spans="1:11" s="79" customFormat="1" ht="12.75">
      <c r="A77" s="88"/>
      <c r="B77" s="88"/>
      <c r="C77" s="89"/>
      <c r="D77" s="317"/>
      <c r="E77" s="319"/>
      <c r="F77" s="478"/>
      <c r="G77" s="302"/>
      <c r="H77" s="336"/>
      <c r="I77" s="337"/>
      <c r="J77" s="280"/>
      <c r="K77" s="280"/>
    </row>
    <row r="78" spans="1:11" s="79" customFormat="1" ht="12.75">
      <c r="A78" s="88"/>
      <c r="B78" s="88"/>
      <c r="C78" s="89"/>
      <c r="D78" s="317"/>
      <c r="E78" s="319"/>
      <c r="F78" s="478"/>
      <c r="G78" s="302"/>
      <c r="H78" s="336"/>
      <c r="I78" s="337"/>
      <c r="J78" s="280"/>
      <c r="K78" s="280"/>
    </row>
    <row r="79" spans="1:11" s="79" customFormat="1" ht="12.75">
      <c r="A79" s="88"/>
      <c r="B79" s="88"/>
      <c r="C79" s="89"/>
      <c r="D79" s="317"/>
      <c r="E79" s="319"/>
      <c r="F79" s="478"/>
      <c r="G79" s="302"/>
      <c r="H79" s="336"/>
      <c r="I79" s="337"/>
      <c r="J79" s="280"/>
      <c r="K79" s="280"/>
    </row>
    <row r="80" spans="1:11" s="79" customFormat="1" ht="12.75">
      <c r="A80" s="88"/>
      <c r="B80" s="88"/>
      <c r="C80" s="89"/>
      <c r="D80" s="317"/>
      <c r="E80" s="319"/>
      <c r="F80" s="478"/>
      <c r="G80" s="302"/>
      <c r="H80" s="336"/>
      <c r="I80" s="337"/>
      <c r="J80" s="280"/>
      <c r="K80" s="280"/>
    </row>
    <row r="81" spans="1:11" s="79" customFormat="1" ht="12.75">
      <c r="A81" s="88"/>
      <c r="B81" s="88"/>
      <c r="C81" s="89"/>
      <c r="D81" s="317"/>
      <c r="E81" s="319"/>
      <c r="F81" s="478"/>
      <c r="G81" s="302"/>
      <c r="H81" s="336"/>
      <c r="I81" s="337"/>
      <c r="J81" s="280"/>
      <c r="K81" s="280"/>
    </row>
    <row r="82" spans="1:11" s="79" customFormat="1" ht="12.75">
      <c r="A82" s="88"/>
      <c r="B82" s="88"/>
      <c r="C82" s="89"/>
      <c r="D82" s="317"/>
      <c r="E82" s="319"/>
      <c r="F82" s="478"/>
      <c r="G82" s="302"/>
      <c r="H82" s="336"/>
      <c r="I82" s="337"/>
      <c r="J82" s="280"/>
      <c r="K82" s="280"/>
    </row>
    <row r="83" spans="1:11" s="79" customFormat="1" ht="12.75">
      <c r="A83" s="88"/>
      <c r="B83" s="88"/>
      <c r="C83" s="89"/>
      <c r="D83" s="317"/>
      <c r="E83" s="319"/>
      <c r="F83" s="478"/>
      <c r="G83" s="302"/>
      <c r="H83" s="336"/>
      <c r="I83" s="337"/>
      <c r="J83" s="280"/>
      <c r="K83" s="280"/>
    </row>
    <row r="84" spans="1:11" s="79" customFormat="1" ht="12.75">
      <c r="A84" s="88"/>
      <c r="B84" s="88"/>
      <c r="C84" s="89"/>
      <c r="D84" s="317"/>
      <c r="E84" s="319"/>
      <c r="F84" s="478"/>
      <c r="G84" s="302"/>
      <c r="H84" s="336"/>
      <c r="I84" s="337"/>
      <c r="J84" s="280"/>
      <c r="K84" s="280"/>
    </row>
    <row r="85" spans="1:11" s="79" customFormat="1" ht="12.75">
      <c r="A85" s="88"/>
      <c r="B85" s="88"/>
      <c r="C85" s="89"/>
      <c r="D85" s="317"/>
      <c r="E85" s="319"/>
      <c r="F85" s="478"/>
      <c r="G85" s="302"/>
      <c r="H85" s="336"/>
      <c r="I85" s="337"/>
      <c r="J85" s="280"/>
      <c r="K85" s="280"/>
    </row>
    <row r="86" spans="1:11" s="79" customFormat="1" ht="12.75">
      <c r="A86" s="88"/>
      <c r="B86" s="88"/>
      <c r="C86" s="89"/>
      <c r="D86" s="317"/>
      <c r="E86" s="319"/>
      <c r="F86" s="478"/>
      <c r="G86" s="302"/>
      <c r="H86" s="336"/>
      <c r="I86" s="337"/>
      <c r="J86" s="280"/>
      <c r="K86" s="280"/>
    </row>
    <row r="87" spans="1:11" s="79" customFormat="1" ht="12.75">
      <c r="A87" s="88"/>
      <c r="B87" s="88"/>
      <c r="C87" s="89"/>
      <c r="D87" s="317"/>
      <c r="E87" s="319"/>
      <c r="F87" s="478"/>
      <c r="G87" s="302"/>
      <c r="H87" s="336"/>
      <c r="I87" s="337"/>
      <c r="J87" s="280"/>
      <c r="K87" s="280"/>
    </row>
    <row r="88" spans="1:11" s="79" customFormat="1" ht="12.75">
      <c r="A88" s="88"/>
      <c r="B88" s="88"/>
      <c r="C88" s="89"/>
      <c r="D88" s="317"/>
      <c r="E88" s="319"/>
      <c r="F88" s="478"/>
      <c r="G88" s="302"/>
      <c r="H88" s="336"/>
      <c r="I88" s="337"/>
      <c r="J88" s="280"/>
      <c r="K88" s="280"/>
    </row>
    <row r="89" spans="1:11" s="79" customFormat="1" ht="12.75">
      <c r="A89" s="88"/>
      <c r="B89" s="88"/>
      <c r="C89" s="89"/>
      <c r="D89" s="317"/>
      <c r="E89" s="319"/>
      <c r="F89" s="478"/>
      <c r="G89" s="302"/>
      <c r="H89" s="336"/>
      <c r="I89" s="337"/>
      <c r="J89" s="280"/>
      <c r="K89" s="280"/>
    </row>
    <row r="90" spans="1:11" s="79" customFormat="1" ht="12.75">
      <c r="A90" s="88"/>
      <c r="B90" s="88"/>
      <c r="C90" s="89"/>
      <c r="D90" s="317"/>
      <c r="E90" s="319"/>
      <c r="F90" s="478"/>
      <c r="G90" s="302"/>
      <c r="H90" s="336"/>
      <c r="I90" s="337"/>
      <c r="J90" s="280"/>
      <c r="K90" s="280"/>
    </row>
    <row r="91" spans="1:11" s="79" customFormat="1" ht="12.75">
      <c r="A91" s="88"/>
      <c r="B91" s="88"/>
      <c r="C91" s="89"/>
      <c r="D91" s="317"/>
      <c r="E91" s="319"/>
      <c r="F91" s="478"/>
      <c r="G91" s="302"/>
      <c r="H91" s="336"/>
      <c r="I91" s="337"/>
      <c r="J91" s="280"/>
      <c r="K91" s="280"/>
    </row>
    <row r="92" spans="1:11" s="79" customFormat="1" ht="12.75">
      <c r="A92" s="88"/>
      <c r="B92" s="88"/>
      <c r="C92" s="89"/>
      <c r="D92" s="317"/>
      <c r="E92" s="319"/>
      <c r="F92" s="478"/>
      <c r="G92" s="302"/>
      <c r="H92" s="336"/>
      <c r="I92" s="337"/>
      <c r="J92" s="280"/>
      <c r="K92" s="280"/>
    </row>
    <row r="93" spans="1:11" s="79" customFormat="1" ht="12.75">
      <c r="A93" s="88"/>
      <c r="B93" s="88"/>
      <c r="C93" s="89"/>
      <c r="D93" s="317"/>
      <c r="E93" s="319"/>
      <c r="F93" s="478"/>
      <c r="G93" s="302"/>
      <c r="H93" s="336"/>
      <c r="I93" s="337"/>
      <c r="J93" s="280"/>
      <c r="K93" s="280"/>
    </row>
    <row r="94" spans="1:11" s="79" customFormat="1" ht="12.75">
      <c r="A94" s="88"/>
      <c r="B94" s="88"/>
      <c r="C94" s="89"/>
      <c r="D94" s="317"/>
      <c r="E94" s="319"/>
      <c r="F94" s="478"/>
      <c r="G94" s="302"/>
      <c r="H94" s="336"/>
      <c r="I94" s="337"/>
      <c r="J94" s="280"/>
      <c r="K94" s="280"/>
    </row>
    <row r="95" spans="1:11" s="79" customFormat="1" ht="12.75">
      <c r="A95" s="88"/>
      <c r="B95" s="88"/>
      <c r="C95" s="89"/>
      <c r="D95" s="317"/>
      <c r="E95" s="319"/>
      <c r="F95" s="478"/>
      <c r="G95" s="302"/>
      <c r="H95" s="336"/>
      <c r="I95" s="337"/>
      <c r="J95" s="280"/>
      <c r="K95" s="280"/>
    </row>
    <row r="96" spans="1:11" s="79" customFormat="1" ht="12.75">
      <c r="A96" s="88"/>
      <c r="B96" s="88"/>
      <c r="C96" s="89"/>
      <c r="D96" s="317"/>
      <c r="E96" s="319"/>
      <c r="F96" s="478"/>
      <c r="G96" s="302"/>
      <c r="H96" s="336"/>
      <c r="I96" s="337"/>
      <c r="J96" s="280"/>
      <c r="K96" s="280"/>
    </row>
    <row r="97" spans="1:11" s="79" customFormat="1" ht="12.75">
      <c r="A97" s="88"/>
      <c r="B97" s="88"/>
      <c r="C97" s="89"/>
      <c r="D97" s="317"/>
      <c r="E97" s="319"/>
      <c r="F97" s="478"/>
      <c r="G97" s="302"/>
      <c r="H97" s="336"/>
      <c r="I97" s="337"/>
      <c r="J97" s="280"/>
      <c r="K97" s="280"/>
    </row>
    <row r="98" spans="1:11" s="79" customFormat="1" ht="12.75">
      <c r="A98" s="88"/>
      <c r="B98" s="88"/>
      <c r="C98" s="89"/>
      <c r="D98" s="317"/>
      <c r="E98" s="319"/>
      <c r="F98" s="478"/>
      <c r="G98" s="302"/>
      <c r="H98" s="336"/>
      <c r="I98" s="337"/>
      <c r="J98" s="280"/>
      <c r="K98" s="280"/>
    </row>
    <row r="99" spans="1:11" s="79" customFormat="1" ht="12.75">
      <c r="A99" s="88"/>
      <c r="B99" s="88"/>
      <c r="C99" s="89"/>
      <c r="D99" s="317"/>
      <c r="E99" s="319"/>
      <c r="F99" s="478"/>
      <c r="G99" s="302"/>
      <c r="H99" s="336"/>
      <c r="I99" s="337"/>
      <c r="J99" s="280"/>
      <c r="K99" s="280"/>
    </row>
    <row r="100" spans="1:11" s="79" customFormat="1" ht="12.75">
      <c r="A100" s="88"/>
      <c r="B100" s="88"/>
      <c r="C100" s="89"/>
      <c r="D100" s="317"/>
      <c r="E100" s="319"/>
      <c r="F100" s="478"/>
      <c r="G100" s="302"/>
      <c r="H100" s="336"/>
      <c r="I100" s="337"/>
      <c r="J100" s="280"/>
      <c r="K100" s="280"/>
    </row>
    <row r="101" spans="1:11" s="79" customFormat="1" ht="12.75">
      <c r="A101" s="88"/>
      <c r="B101" s="88"/>
      <c r="C101" s="89"/>
      <c r="D101" s="317"/>
      <c r="E101" s="319"/>
      <c r="F101" s="478"/>
      <c r="G101" s="302"/>
      <c r="H101" s="336"/>
      <c r="I101" s="337"/>
      <c r="J101" s="280"/>
      <c r="K101" s="280"/>
    </row>
    <row r="102" spans="1:11" s="79" customFormat="1" ht="12.75">
      <c r="A102" s="88"/>
      <c r="B102" s="88"/>
      <c r="C102" s="89"/>
      <c r="D102" s="317"/>
      <c r="E102" s="319"/>
      <c r="F102" s="478"/>
      <c r="G102" s="302"/>
      <c r="H102" s="336"/>
      <c r="I102" s="337"/>
      <c r="J102" s="280"/>
      <c r="K102" s="280"/>
    </row>
    <row r="103" spans="1:11" s="79" customFormat="1" ht="12.75">
      <c r="A103" s="88"/>
      <c r="B103" s="88"/>
      <c r="C103" s="89"/>
      <c r="D103" s="317"/>
      <c r="E103" s="319"/>
      <c r="F103" s="478"/>
      <c r="G103" s="302"/>
      <c r="H103" s="336"/>
      <c r="I103" s="337"/>
      <c r="J103" s="280"/>
      <c r="K103" s="280"/>
    </row>
    <row r="104" spans="1:11" s="79" customFormat="1" ht="12.75">
      <c r="A104" s="88"/>
      <c r="B104" s="88"/>
      <c r="C104" s="89"/>
      <c r="D104" s="317"/>
      <c r="E104" s="319"/>
      <c r="F104" s="478"/>
      <c r="G104" s="302"/>
      <c r="H104" s="336"/>
      <c r="I104" s="337"/>
      <c r="J104" s="280"/>
      <c r="K104" s="280"/>
    </row>
    <row r="105" spans="1:11" s="79" customFormat="1" ht="12.75">
      <c r="A105" s="88"/>
      <c r="B105" s="88"/>
      <c r="C105" s="89"/>
      <c r="D105" s="317"/>
      <c r="E105" s="319"/>
      <c r="F105" s="478"/>
      <c r="G105" s="302"/>
      <c r="H105" s="336"/>
      <c r="I105" s="337"/>
      <c r="J105" s="280"/>
      <c r="K105" s="280"/>
    </row>
    <row r="106" spans="1:11" s="79" customFormat="1" ht="12.75">
      <c r="A106" s="88"/>
      <c r="B106" s="88"/>
      <c r="C106" s="89"/>
      <c r="D106" s="317"/>
      <c r="E106" s="319"/>
      <c r="F106" s="478"/>
      <c r="G106" s="302"/>
      <c r="H106" s="336"/>
      <c r="I106" s="337"/>
      <c r="J106" s="280"/>
      <c r="K106" s="280"/>
    </row>
    <row r="107" spans="1:11" s="79" customFormat="1" ht="12.75">
      <c r="A107" s="88"/>
      <c r="B107" s="88"/>
      <c r="C107" s="89"/>
      <c r="D107" s="317"/>
      <c r="E107" s="319"/>
      <c r="F107" s="478"/>
      <c r="G107" s="302"/>
      <c r="H107" s="336"/>
      <c r="I107" s="337"/>
      <c r="J107" s="280"/>
      <c r="K107" s="280"/>
    </row>
    <row r="108" spans="1:11" s="79" customFormat="1" ht="12.75">
      <c r="A108" s="88"/>
      <c r="B108" s="88"/>
      <c r="C108" s="89"/>
      <c r="D108" s="317"/>
      <c r="E108" s="319"/>
      <c r="F108" s="478"/>
      <c r="G108" s="302"/>
      <c r="H108" s="336"/>
      <c r="I108" s="337"/>
      <c r="J108" s="280"/>
      <c r="K108" s="280"/>
    </row>
    <row r="109" spans="1:11" s="79" customFormat="1" ht="12.75">
      <c r="A109" s="88"/>
      <c r="B109" s="88"/>
      <c r="C109" s="89"/>
      <c r="D109" s="317"/>
      <c r="E109" s="319"/>
      <c r="F109" s="478"/>
      <c r="G109" s="302"/>
      <c r="H109" s="336"/>
      <c r="I109" s="337"/>
      <c r="J109" s="280"/>
      <c r="K109" s="280"/>
    </row>
    <row r="110" spans="1:11" s="79" customFormat="1" ht="12.75">
      <c r="A110" s="88"/>
      <c r="B110" s="88"/>
      <c r="C110" s="89"/>
      <c r="D110" s="317"/>
      <c r="E110" s="319"/>
      <c r="F110" s="478"/>
      <c r="G110" s="302"/>
      <c r="H110" s="336"/>
      <c r="I110" s="337"/>
      <c r="J110" s="280"/>
      <c r="K110" s="280"/>
    </row>
    <row r="111" spans="1:11" s="79" customFormat="1" ht="12.75">
      <c r="A111" s="88"/>
      <c r="B111" s="88"/>
      <c r="C111" s="89"/>
      <c r="D111" s="317"/>
      <c r="E111" s="319"/>
      <c r="F111" s="478"/>
      <c r="G111" s="302"/>
      <c r="H111" s="336"/>
      <c r="I111" s="337"/>
      <c r="J111" s="280"/>
      <c r="K111" s="280"/>
    </row>
    <row r="112" spans="1:11" s="79" customFormat="1" ht="12.75">
      <c r="A112" s="88"/>
      <c r="B112" s="88"/>
      <c r="C112" s="89"/>
      <c r="D112" s="317"/>
      <c r="E112" s="319"/>
      <c r="F112" s="478"/>
      <c r="G112" s="302"/>
      <c r="H112" s="336"/>
      <c r="I112" s="337"/>
      <c r="J112" s="280"/>
      <c r="K112" s="280"/>
    </row>
    <row r="113" spans="1:11" s="79" customFormat="1" ht="12.75">
      <c r="A113" s="88"/>
      <c r="B113" s="88"/>
      <c r="C113" s="89"/>
      <c r="D113" s="317"/>
      <c r="E113" s="319"/>
      <c r="F113" s="478"/>
      <c r="G113" s="302"/>
      <c r="H113" s="336"/>
      <c r="I113" s="337"/>
      <c r="J113" s="280"/>
      <c r="K113" s="280"/>
    </row>
    <row r="114" spans="1:11" s="79" customFormat="1" ht="12.75">
      <c r="A114" s="88"/>
      <c r="B114" s="88"/>
      <c r="C114" s="89"/>
      <c r="D114" s="317"/>
      <c r="E114" s="319"/>
      <c r="F114" s="478"/>
      <c r="G114" s="302"/>
      <c r="H114" s="336"/>
      <c r="I114" s="337"/>
      <c r="J114" s="280"/>
      <c r="K114" s="280"/>
    </row>
    <row r="115" spans="1:11" s="79" customFormat="1" ht="12.75">
      <c r="A115" s="88"/>
      <c r="B115" s="88"/>
      <c r="C115" s="89"/>
      <c r="D115" s="317"/>
      <c r="E115" s="319"/>
      <c r="F115" s="478"/>
      <c r="G115" s="302"/>
      <c r="H115" s="336"/>
      <c r="I115" s="337"/>
      <c r="J115" s="280"/>
      <c r="K115" s="280"/>
    </row>
    <row r="116" spans="1:11" s="79" customFormat="1" ht="12.75">
      <c r="A116" s="88"/>
      <c r="B116" s="88"/>
      <c r="C116" s="89"/>
      <c r="D116" s="317"/>
      <c r="E116" s="319"/>
      <c r="F116" s="478"/>
      <c r="G116" s="302"/>
      <c r="H116" s="336"/>
      <c r="I116" s="337"/>
      <c r="J116" s="280"/>
      <c r="K116" s="280"/>
    </row>
    <row r="117" spans="1:11" s="79" customFormat="1" ht="12.75">
      <c r="A117" s="88"/>
      <c r="B117" s="88"/>
      <c r="C117" s="89"/>
      <c r="D117" s="317"/>
      <c r="E117" s="319"/>
      <c r="F117" s="478"/>
      <c r="G117" s="302"/>
      <c r="H117" s="336"/>
      <c r="I117" s="337"/>
      <c r="J117" s="280"/>
      <c r="K117" s="280"/>
    </row>
    <row r="118" spans="1:11" s="79" customFormat="1" ht="12.75">
      <c r="A118" s="88"/>
      <c r="B118" s="88"/>
      <c r="C118" s="89"/>
      <c r="D118" s="317"/>
      <c r="E118" s="319"/>
      <c r="F118" s="478"/>
      <c r="G118" s="302"/>
      <c r="H118" s="336"/>
      <c r="I118" s="337"/>
      <c r="J118" s="280"/>
      <c r="K118" s="280"/>
    </row>
    <row r="119" spans="1:11" s="79" customFormat="1" ht="12.75">
      <c r="A119" s="88"/>
      <c r="B119" s="88"/>
      <c r="C119" s="89"/>
      <c r="D119" s="317"/>
      <c r="E119" s="319"/>
      <c r="F119" s="478"/>
      <c r="G119" s="302"/>
      <c r="H119" s="336"/>
      <c r="I119" s="337"/>
      <c r="J119" s="280"/>
      <c r="K119" s="280"/>
    </row>
    <row r="120" spans="1:11" s="79" customFormat="1" ht="12.75">
      <c r="A120" s="88"/>
      <c r="B120" s="88"/>
      <c r="C120" s="89"/>
      <c r="D120" s="317"/>
      <c r="E120" s="319"/>
      <c r="F120" s="478"/>
      <c r="G120" s="302"/>
      <c r="H120" s="336"/>
      <c r="I120" s="337"/>
      <c r="J120" s="280"/>
      <c r="K120" s="280"/>
    </row>
    <row r="121" spans="1:11" s="79" customFormat="1" ht="12.75">
      <c r="A121" s="88"/>
      <c r="B121" s="88"/>
      <c r="C121" s="89"/>
      <c r="D121" s="317"/>
      <c r="E121" s="319"/>
      <c r="F121" s="478"/>
      <c r="G121" s="302"/>
      <c r="H121" s="336"/>
      <c r="I121" s="337"/>
      <c r="J121" s="280"/>
      <c r="K121" s="280"/>
    </row>
    <row r="122" spans="1:11" s="79" customFormat="1" ht="12.75">
      <c r="A122" s="88"/>
      <c r="B122" s="88"/>
      <c r="C122" s="89"/>
      <c r="D122" s="317"/>
      <c r="E122" s="319"/>
      <c r="F122" s="478"/>
      <c r="G122" s="302"/>
      <c r="H122" s="336"/>
      <c r="I122" s="337"/>
      <c r="J122" s="280"/>
      <c r="K122" s="280"/>
    </row>
    <row r="123" spans="1:11" s="79" customFormat="1" ht="12.75">
      <c r="A123" s="88"/>
      <c r="B123" s="88"/>
      <c r="C123" s="89"/>
      <c r="D123" s="317"/>
      <c r="E123" s="319"/>
      <c r="F123" s="478"/>
      <c r="G123" s="302"/>
      <c r="H123" s="336"/>
      <c r="I123" s="337"/>
      <c r="J123" s="280"/>
      <c r="K123" s="280"/>
    </row>
    <row r="124" spans="1:11" s="79" customFormat="1" ht="12.75">
      <c r="A124" s="88"/>
      <c r="B124" s="88"/>
      <c r="C124" s="89"/>
      <c r="D124" s="317"/>
      <c r="E124" s="319"/>
      <c r="F124" s="478"/>
      <c r="G124" s="302"/>
      <c r="H124" s="336"/>
      <c r="I124" s="337"/>
      <c r="J124" s="280"/>
      <c r="K124" s="280"/>
    </row>
    <row r="125" spans="1:11" s="79" customFormat="1" ht="12.75">
      <c r="A125" s="88"/>
      <c r="B125" s="88"/>
      <c r="C125" s="89"/>
      <c r="D125" s="317"/>
      <c r="E125" s="319"/>
      <c r="F125" s="478"/>
      <c r="G125" s="302"/>
      <c r="H125" s="336"/>
      <c r="I125" s="337"/>
      <c r="J125" s="280"/>
      <c r="K125" s="280"/>
    </row>
    <row r="126" spans="1:11" s="79" customFormat="1" ht="12.75">
      <c r="A126" s="88"/>
      <c r="B126" s="88"/>
      <c r="C126" s="89"/>
      <c r="D126" s="317"/>
      <c r="E126" s="319"/>
      <c r="F126" s="478"/>
      <c r="G126" s="302"/>
      <c r="H126" s="336"/>
      <c r="I126" s="337"/>
      <c r="J126" s="280"/>
      <c r="K126" s="280"/>
    </row>
    <row r="127" spans="1:11" s="79" customFormat="1" ht="12.75">
      <c r="A127" s="88"/>
      <c r="B127" s="88"/>
      <c r="C127" s="89"/>
      <c r="D127" s="317"/>
      <c r="E127" s="319"/>
      <c r="F127" s="478"/>
      <c r="G127" s="302"/>
      <c r="H127" s="336"/>
      <c r="I127" s="337"/>
      <c r="J127" s="280"/>
      <c r="K127" s="280"/>
    </row>
    <row r="128" spans="1:11" s="79" customFormat="1" ht="12.75">
      <c r="A128" s="88"/>
      <c r="B128" s="88"/>
      <c r="C128" s="89"/>
      <c r="D128" s="317"/>
      <c r="E128" s="319"/>
      <c r="F128" s="478"/>
      <c r="G128" s="302"/>
      <c r="H128" s="336"/>
      <c r="I128" s="337"/>
      <c r="J128" s="280"/>
      <c r="K128" s="280"/>
    </row>
    <row r="129" spans="1:11" s="79" customFormat="1" ht="12.75">
      <c r="A129" s="88"/>
      <c r="B129" s="88"/>
      <c r="C129" s="89"/>
      <c r="D129" s="317"/>
      <c r="E129" s="319"/>
      <c r="F129" s="478"/>
      <c r="G129" s="302"/>
      <c r="H129" s="336"/>
      <c r="I129" s="337"/>
      <c r="J129" s="280"/>
      <c r="K129" s="280"/>
    </row>
    <row r="130" spans="1:11" s="79" customFormat="1" ht="12.75">
      <c r="A130" s="88"/>
      <c r="B130" s="88"/>
      <c r="C130" s="89"/>
      <c r="D130" s="317"/>
      <c r="E130" s="319"/>
      <c r="F130" s="478"/>
      <c r="G130" s="302"/>
      <c r="H130" s="336"/>
      <c r="I130" s="337"/>
      <c r="J130" s="280"/>
      <c r="K130" s="280"/>
    </row>
    <row r="131" spans="1:11" s="79" customFormat="1" ht="12.75">
      <c r="A131" s="88"/>
      <c r="B131" s="88"/>
      <c r="C131" s="89"/>
      <c r="D131" s="317"/>
      <c r="E131" s="319"/>
      <c r="F131" s="478"/>
      <c r="G131" s="302"/>
      <c r="H131" s="336"/>
      <c r="I131" s="337"/>
      <c r="J131" s="280"/>
      <c r="K131" s="280"/>
    </row>
    <row r="132" spans="1:11" s="79" customFormat="1" ht="12.75">
      <c r="A132" s="88"/>
      <c r="B132" s="88"/>
      <c r="C132" s="89"/>
      <c r="D132" s="317"/>
      <c r="E132" s="319"/>
      <c r="F132" s="478"/>
      <c r="G132" s="302"/>
      <c r="H132" s="336"/>
      <c r="I132" s="337"/>
      <c r="J132" s="280"/>
      <c r="K132" s="280"/>
    </row>
    <row r="133" spans="1:11" s="79" customFormat="1" ht="12.75">
      <c r="A133" s="88"/>
      <c r="B133" s="88"/>
      <c r="C133" s="89"/>
      <c r="D133" s="317"/>
      <c r="E133" s="319"/>
      <c r="F133" s="478"/>
      <c r="G133" s="302"/>
      <c r="H133" s="336"/>
      <c r="I133" s="337"/>
      <c r="J133" s="280"/>
      <c r="K133" s="280"/>
    </row>
    <row r="134" spans="1:11" s="79" customFormat="1" ht="12.75">
      <c r="A134" s="88"/>
      <c r="B134" s="88"/>
      <c r="C134" s="89"/>
      <c r="D134" s="317"/>
      <c r="E134" s="319"/>
      <c r="F134" s="478"/>
      <c r="G134" s="302"/>
      <c r="H134" s="336"/>
      <c r="I134" s="337"/>
      <c r="J134" s="280"/>
      <c r="K134" s="280"/>
    </row>
    <row r="135" spans="1:11" s="79" customFormat="1" ht="12.75">
      <c r="A135" s="88"/>
      <c r="B135" s="88"/>
      <c r="C135" s="89"/>
      <c r="D135" s="317"/>
      <c r="E135" s="319"/>
      <c r="F135" s="478"/>
      <c r="G135" s="302"/>
      <c r="H135" s="336"/>
      <c r="I135" s="337"/>
      <c r="J135" s="280"/>
      <c r="K135" s="280"/>
    </row>
    <row r="136" spans="1:11" s="79" customFormat="1" ht="12.75">
      <c r="A136" s="88"/>
      <c r="B136" s="88"/>
      <c r="C136" s="89"/>
      <c r="D136" s="317"/>
      <c r="E136" s="319"/>
      <c r="F136" s="478"/>
      <c r="G136" s="302"/>
      <c r="H136" s="336"/>
      <c r="I136" s="337"/>
      <c r="J136" s="280"/>
      <c r="K136" s="280"/>
    </row>
    <row r="137" spans="1:11" s="79" customFormat="1" ht="12.75">
      <c r="A137" s="88"/>
      <c r="B137" s="88"/>
      <c r="C137" s="89"/>
      <c r="D137" s="317"/>
      <c r="E137" s="319"/>
      <c r="F137" s="478"/>
      <c r="G137" s="302"/>
      <c r="H137" s="336"/>
      <c r="I137" s="337"/>
      <c r="J137" s="280"/>
      <c r="K137" s="280"/>
    </row>
    <row r="138" spans="1:11" s="79" customFormat="1" ht="12.75">
      <c r="A138" s="88"/>
      <c r="B138" s="88"/>
      <c r="C138" s="89"/>
      <c r="D138" s="317"/>
      <c r="E138" s="319"/>
      <c r="F138" s="478"/>
      <c r="G138" s="302"/>
      <c r="H138" s="336"/>
      <c r="I138" s="337"/>
      <c r="J138" s="280"/>
      <c r="K138" s="280"/>
    </row>
    <row r="139" spans="1:11" s="79" customFormat="1" ht="12.75">
      <c r="A139" s="88"/>
      <c r="B139" s="88"/>
      <c r="C139" s="89"/>
      <c r="D139" s="317"/>
      <c r="E139" s="319"/>
      <c r="F139" s="478"/>
      <c r="G139" s="302"/>
      <c r="H139" s="336"/>
      <c r="I139" s="337"/>
      <c r="J139" s="280"/>
      <c r="K139" s="280"/>
    </row>
    <row r="140" spans="1:11" s="79" customFormat="1" ht="12.75">
      <c r="A140" s="88"/>
      <c r="B140" s="88"/>
      <c r="C140" s="89"/>
      <c r="D140" s="317"/>
      <c r="E140" s="319"/>
      <c r="F140" s="478"/>
      <c r="G140" s="302"/>
      <c r="H140" s="336"/>
      <c r="I140" s="337"/>
      <c r="J140" s="280"/>
      <c r="K140" s="280"/>
    </row>
    <row r="141" spans="1:11" s="79" customFormat="1" ht="12.75">
      <c r="A141" s="88"/>
      <c r="B141" s="88"/>
      <c r="C141" s="89"/>
      <c r="D141" s="317"/>
      <c r="E141" s="319"/>
      <c r="F141" s="478"/>
      <c r="G141" s="302"/>
      <c r="H141" s="336"/>
      <c r="I141" s="337"/>
      <c r="J141" s="280"/>
      <c r="K141" s="280"/>
    </row>
    <row r="142" spans="1:11" s="79" customFormat="1" ht="12.75">
      <c r="A142" s="88"/>
      <c r="B142" s="88"/>
      <c r="C142" s="89"/>
      <c r="D142" s="317"/>
      <c r="E142" s="319"/>
      <c r="F142" s="478"/>
      <c r="G142" s="302"/>
      <c r="H142" s="336"/>
      <c r="I142" s="337"/>
      <c r="J142" s="280"/>
      <c r="K142" s="280"/>
    </row>
    <row r="143" spans="1:11" s="79" customFormat="1" ht="12.75">
      <c r="A143" s="88"/>
      <c r="B143" s="88"/>
      <c r="C143" s="89"/>
      <c r="D143" s="317"/>
      <c r="E143" s="319"/>
      <c r="F143" s="478"/>
      <c r="G143" s="302"/>
      <c r="H143" s="336"/>
      <c r="I143" s="337"/>
      <c r="J143" s="280"/>
      <c r="K143" s="280"/>
    </row>
    <row r="144" spans="1:11" s="79" customFormat="1" ht="12.75">
      <c r="A144" s="88"/>
      <c r="B144" s="88"/>
      <c r="C144" s="89"/>
      <c r="D144" s="317"/>
      <c r="E144" s="319"/>
      <c r="F144" s="478"/>
      <c r="G144" s="302"/>
      <c r="H144" s="336"/>
      <c r="I144" s="337"/>
      <c r="J144" s="280"/>
      <c r="K144" s="280"/>
    </row>
    <row r="145" spans="1:11" s="79" customFormat="1" ht="12.75">
      <c r="A145" s="88"/>
      <c r="B145" s="88"/>
      <c r="C145" s="89"/>
      <c r="D145" s="317"/>
      <c r="E145" s="319"/>
      <c r="F145" s="478"/>
      <c r="G145" s="302"/>
      <c r="H145" s="336"/>
      <c r="I145" s="337"/>
      <c r="J145" s="280"/>
      <c r="K145" s="280"/>
    </row>
    <row r="146" spans="1:11" s="79" customFormat="1" ht="12.75">
      <c r="A146" s="88"/>
      <c r="B146" s="88"/>
      <c r="C146" s="89"/>
      <c r="D146" s="317"/>
      <c r="E146" s="319"/>
      <c r="F146" s="478"/>
      <c r="G146" s="302"/>
      <c r="H146" s="336"/>
      <c r="I146" s="337"/>
      <c r="J146" s="280"/>
      <c r="K146" s="280"/>
    </row>
    <row r="147" spans="1:11" s="79" customFormat="1" ht="12.75">
      <c r="A147" s="88"/>
      <c r="B147" s="88"/>
      <c r="C147" s="89"/>
      <c r="D147" s="317"/>
      <c r="E147" s="319"/>
      <c r="F147" s="478"/>
      <c r="G147" s="302"/>
      <c r="H147" s="336"/>
      <c r="I147" s="337"/>
      <c r="J147" s="280"/>
      <c r="K147" s="280"/>
    </row>
    <row r="148" spans="1:11" s="79" customFormat="1" ht="12.75">
      <c r="A148" s="88"/>
      <c r="B148" s="88"/>
      <c r="C148" s="89"/>
      <c r="D148" s="317"/>
      <c r="E148" s="319"/>
      <c r="F148" s="478"/>
      <c r="G148" s="302"/>
      <c r="H148" s="336"/>
      <c r="I148" s="337"/>
      <c r="J148" s="280"/>
      <c r="K148" s="280"/>
    </row>
    <row r="149" spans="1:11" s="79" customFormat="1" ht="12.75">
      <c r="A149" s="88"/>
      <c r="B149" s="88"/>
      <c r="C149" s="89"/>
      <c r="D149" s="317"/>
      <c r="E149" s="319"/>
      <c r="F149" s="478"/>
      <c r="G149" s="302"/>
      <c r="H149" s="336"/>
      <c r="I149" s="337"/>
      <c r="J149" s="280"/>
      <c r="K149" s="280"/>
    </row>
    <row r="150" spans="1:11" s="79" customFormat="1" ht="12.75">
      <c r="A150" s="88"/>
      <c r="B150" s="88"/>
      <c r="C150" s="89"/>
      <c r="D150" s="317"/>
      <c r="E150" s="319"/>
      <c r="F150" s="478"/>
      <c r="G150" s="302"/>
      <c r="H150" s="336"/>
      <c r="I150" s="337"/>
      <c r="J150" s="280"/>
      <c r="K150" s="280"/>
    </row>
    <row r="151" spans="1:11" s="79" customFormat="1" ht="12.75">
      <c r="A151" s="88"/>
      <c r="B151" s="88"/>
      <c r="C151" s="89"/>
      <c r="D151" s="317"/>
      <c r="E151" s="319"/>
      <c r="F151" s="478"/>
      <c r="G151" s="302"/>
      <c r="H151" s="336"/>
      <c r="I151" s="337"/>
      <c r="J151" s="280"/>
      <c r="K151" s="280"/>
    </row>
    <row r="152" spans="1:11" s="79" customFormat="1" ht="12.75">
      <c r="A152" s="88"/>
      <c r="B152" s="88"/>
      <c r="C152" s="89"/>
      <c r="D152" s="317"/>
      <c r="E152" s="319"/>
      <c r="F152" s="478"/>
      <c r="G152" s="302"/>
      <c r="H152" s="336"/>
      <c r="I152" s="337"/>
      <c r="J152" s="280"/>
      <c r="K152" s="280"/>
    </row>
  </sheetData>
  <sheetProtection password="CAEC" sheet="1" objects="1" scenarios="1"/>
  <mergeCells count="2">
    <mergeCell ref="L6:L12"/>
    <mergeCell ref="M6:M7"/>
  </mergeCells>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&amp;R&amp;"Projekt,Regular"&amp;72P&amp;"ProArc,Regular"&amp;18          </oddHeader>
    <oddFooter>&amp;C&amp;6 &amp; List: &amp;A&amp;R&amp;9&amp;P</oddFooter>
  </headerFooter>
</worksheet>
</file>

<file path=xl/worksheets/sheet11.xml><?xml version="1.0" encoding="utf-8"?>
<worksheet xmlns="http://schemas.openxmlformats.org/spreadsheetml/2006/main" xmlns:r="http://schemas.openxmlformats.org/officeDocument/2006/relationships">
  <sheetPr codeName="List33"/>
  <dimension ref="A1:P161"/>
  <sheetViews>
    <sheetView view="pageBreakPreview" zoomScale="120" zoomScaleSheetLayoutView="120" zoomScalePageLayoutView="0" workbookViewId="0" topLeftCell="A16">
      <selection activeCell="M24" sqref="M24"/>
    </sheetView>
  </sheetViews>
  <sheetFormatPr defaultColWidth="9.00390625" defaultRowHeight="12.75"/>
  <cols>
    <col min="1" max="1" width="3.125" style="77" customWidth="1"/>
    <col min="2" max="2" width="4.375" style="77" customWidth="1"/>
    <col min="3" max="3" width="43.75390625" style="111" customWidth="1"/>
    <col min="4" max="4" width="6.25390625" style="300" customWidth="1"/>
    <col min="5" max="5" width="7.625" style="345" customWidth="1"/>
    <col min="6" max="6" width="9.625" style="477" customWidth="1"/>
    <col min="7" max="7" width="13.25390625" style="287" customWidth="1"/>
    <col min="8" max="8" width="20.375" style="301" hidden="1" customWidth="1"/>
    <col min="9" max="9" width="11.75390625" style="337" hidden="1" customWidth="1"/>
    <col min="10" max="11" width="11.75390625" style="183" hidden="1"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2" s="123" customFormat="1" ht="18.75">
      <c r="A1" s="107" t="str">
        <f>+OSNOVA!A2</f>
        <v>POPIS DEL S PREDRAČUNOM</v>
      </c>
      <c r="C1" s="107"/>
      <c r="D1" s="294"/>
      <c r="E1" s="343"/>
      <c r="F1" s="475"/>
      <c r="G1" s="295"/>
      <c r="H1" s="296"/>
      <c r="I1" s="337"/>
      <c r="J1" s="276"/>
      <c r="K1" s="276"/>
      <c r="L1" s="76"/>
    </row>
    <row r="2" spans="1:12" s="123" customFormat="1" ht="18.75">
      <c r="A2" s="107"/>
      <c r="B2" s="107"/>
      <c r="C2" s="107"/>
      <c r="D2" s="294"/>
      <c r="E2" s="343"/>
      <c r="F2" s="475"/>
      <c r="G2" s="295"/>
      <c r="H2" s="296"/>
      <c r="I2" s="337"/>
      <c r="J2" s="276"/>
      <c r="K2" s="276"/>
      <c r="L2" s="76"/>
    </row>
    <row r="3" spans="1:12" s="123" customFormat="1" ht="18.75">
      <c r="A3" s="107" t="str">
        <f>+OZN</f>
        <v>3.</v>
      </c>
      <c r="C3" s="107" t="str">
        <f>+DEL</f>
        <v>GRADBENOOBRTNIŠKA DELA</v>
      </c>
      <c r="D3" s="294"/>
      <c r="E3" s="343"/>
      <c r="F3" s="475"/>
      <c r="G3" s="295"/>
      <c r="H3" s="296"/>
      <c r="I3" s="337"/>
      <c r="J3" s="276"/>
      <c r="K3" s="276"/>
      <c r="L3" s="76"/>
    </row>
    <row r="4" spans="1:13" s="123" customFormat="1" ht="18.75">
      <c r="A4" s="107"/>
      <c r="B4" s="106"/>
      <c r="C4" s="107"/>
      <c r="D4" s="294"/>
      <c r="E4" s="343"/>
      <c r="F4" s="475"/>
      <c r="G4" s="295"/>
      <c r="H4" s="296"/>
      <c r="I4" s="337"/>
      <c r="J4" s="276"/>
      <c r="K4" s="276"/>
      <c r="L4" s="93"/>
      <c r="M4" s="76"/>
    </row>
    <row r="5" spans="1:13" s="173" customFormat="1" ht="18.75">
      <c r="A5" s="290" t="str">
        <f>OSNOVA!G41</f>
        <v>A.</v>
      </c>
      <c r="B5" s="169"/>
      <c r="C5" s="168" t="str">
        <f>OSNOVA!H41</f>
        <v>GRADBENA DELA</v>
      </c>
      <c r="D5" s="297"/>
      <c r="E5" s="344"/>
      <c r="F5" s="476"/>
      <c r="G5" s="298"/>
      <c r="H5" s="299"/>
      <c r="I5" s="337"/>
      <c r="J5" s="273"/>
      <c r="K5" s="273"/>
      <c r="L5" s="174"/>
      <c r="M5" s="175"/>
    </row>
    <row r="6" spans="1:13" ht="14.25" customHeight="1">
      <c r="A6" s="97" t="s">
        <v>148</v>
      </c>
      <c r="B6" s="97"/>
      <c r="L6" s="509"/>
      <c r="M6" s="510"/>
    </row>
    <row r="7" spans="3:13" ht="84">
      <c r="C7" s="429" t="s">
        <v>77</v>
      </c>
      <c r="D7" s="302"/>
      <c r="E7" s="318"/>
      <c r="F7" s="478"/>
      <c r="G7" s="302"/>
      <c r="L7" s="509"/>
      <c r="M7" s="510"/>
    </row>
    <row r="8" spans="3:13" ht="12.75">
      <c r="C8" s="342"/>
      <c r="D8" s="302"/>
      <c r="E8" s="318"/>
      <c r="F8" s="478"/>
      <c r="G8" s="302"/>
      <c r="L8" s="509"/>
      <c r="M8" s="135"/>
    </row>
    <row r="9" spans="1:13" ht="12.75" customHeight="1">
      <c r="A9" s="97" t="s">
        <v>157</v>
      </c>
      <c r="B9" s="97"/>
      <c r="C9" s="116"/>
      <c r="D9" s="302"/>
      <c r="E9" s="318"/>
      <c r="F9" s="478"/>
      <c r="G9" s="302"/>
      <c r="L9" s="509"/>
      <c r="M9" s="78"/>
    </row>
    <row r="10" spans="1:16" s="120" customFormat="1" ht="12.75">
      <c r="A10" s="98" t="s">
        <v>250</v>
      </c>
      <c r="B10" s="98"/>
      <c r="C10" s="132" t="s">
        <v>251</v>
      </c>
      <c r="D10" s="303" t="s">
        <v>252</v>
      </c>
      <c r="E10" s="346" t="s">
        <v>253</v>
      </c>
      <c r="F10" s="479" t="s">
        <v>254</v>
      </c>
      <c r="G10" s="304" t="s">
        <v>255</v>
      </c>
      <c r="H10" s="305"/>
      <c r="I10" s="338"/>
      <c r="J10" s="274"/>
      <c r="K10" s="274"/>
      <c r="M10" s="122"/>
      <c r="O10" s="121"/>
      <c r="P10" s="121"/>
    </row>
    <row r="11" spans="3:7" ht="12.75">
      <c r="C11" s="133"/>
      <c r="G11" s="306"/>
    </row>
    <row r="12" spans="1:11" s="179" customFormat="1" ht="16.5" thickBot="1">
      <c r="A12" s="176"/>
      <c r="B12" s="177" t="s">
        <v>177</v>
      </c>
      <c r="C12" s="178" t="str">
        <f>OSNOVA!H51</f>
        <v>Odvodnjavanje</v>
      </c>
      <c r="D12" s="307"/>
      <c r="E12" s="347"/>
      <c r="F12" s="480"/>
      <c r="G12" s="308"/>
      <c r="H12" s="309"/>
      <c r="I12" s="337"/>
      <c r="J12" s="277"/>
      <c r="K12" s="277"/>
    </row>
    <row r="13" spans="1:7" ht="12.75">
      <c r="A13" s="160"/>
      <c r="B13" s="112"/>
      <c r="C13" s="133"/>
      <c r="G13" s="306"/>
    </row>
    <row r="14" spans="1:11" ht="72">
      <c r="A14" s="161" t="str">
        <f>$B$12</f>
        <v>VII.</v>
      </c>
      <c r="B14" s="156">
        <f>1</f>
        <v>1</v>
      </c>
      <c r="C14" s="359" t="s">
        <v>211</v>
      </c>
      <c r="D14" s="310" t="s">
        <v>257</v>
      </c>
      <c r="E14" s="348">
        <v>102.1</v>
      </c>
      <c r="F14" s="481"/>
      <c r="G14" s="311">
        <f>IF(OSNOVA!$B$53=1,E14*F14,"")</f>
        <v>0</v>
      </c>
      <c r="H14" s="312"/>
      <c r="I14" s="339"/>
      <c r="J14" s="278"/>
      <c r="K14" s="278"/>
    </row>
    <row r="15" spans="1:11" ht="12.75">
      <c r="A15" s="161"/>
      <c r="B15" s="156"/>
      <c r="C15" s="359"/>
      <c r="D15" s="310"/>
      <c r="E15" s="348"/>
      <c r="F15" s="481"/>
      <c r="G15" s="311"/>
      <c r="H15" s="316"/>
      <c r="J15" s="279"/>
      <c r="K15" s="279"/>
    </row>
    <row r="16" spans="1:11" ht="72">
      <c r="A16" s="161" t="str">
        <f>$B$12</f>
        <v>VII.</v>
      </c>
      <c r="B16" s="156">
        <f>COUNT($A3:B$14)+1</f>
        <v>2</v>
      </c>
      <c r="C16" s="359" t="s">
        <v>213</v>
      </c>
      <c r="D16" s="310" t="s">
        <v>257</v>
      </c>
      <c r="E16" s="348">
        <v>137.8</v>
      </c>
      <c r="F16" s="481"/>
      <c r="G16" s="311">
        <f>IF(OSNOVA!$B$53=1,E16*F16,"")</f>
        <v>0</v>
      </c>
      <c r="H16" s="312"/>
      <c r="I16" s="339"/>
      <c r="J16" s="278"/>
      <c r="K16" s="278"/>
    </row>
    <row r="17" spans="1:11" ht="12.75">
      <c r="A17" s="161"/>
      <c r="B17" s="156"/>
      <c r="C17" s="359"/>
      <c r="D17" s="310"/>
      <c r="E17" s="348"/>
      <c r="F17" s="481"/>
      <c r="G17" s="311"/>
      <c r="H17" s="316"/>
      <c r="J17" s="279"/>
      <c r="K17" s="279"/>
    </row>
    <row r="18" spans="1:11" ht="72">
      <c r="A18" s="161" t="str">
        <f>$B$12</f>
        <v>VII.</v>
      </c>
      <c r="B18" s="156">
        <f>COUNT($A$14:B16)+1</f>
        <v>3</v>
      </c>
      <c r="C18" s="359" t="s">
        <v>214</v>
      </c>
      <c r="D18" s="310" t="s">
        <v>257</v>
      </c>
      <c r="E18" s="348">
        <v>109.2</v>
      </c>
      <c r="F18" s="481"/>
      <c r="G18" s="311">
        <f>IF(OSNOVA!$B$53=1,E18*F18,"")</f>
        <v>0</v>
      </c>
      <c r="H18" s="312"/>
      <c r="I18" s="339"/>
      <c r="J18" s="278"/>
      <c r="K18" s="278"/>
    </row>
    <row r="19" spans="1:11" ht="12.75">
      <c r="A19" s="161"/>
      <c r="B19" s="156"/>
      <c r="C19" s="122"/>
      <c r="D19" s="122"/>
      <c r="E19" s="122"/>
      <c r="F19" s="482"/>
      <c r="G19" s="122"/>
      <c r="H19" s="122"/>
      <c r="I19" s="122"/>
      <c r="J19" s="122"/>
      <c r="K19" s="122"/>
    </row>
    <row r="20" spans="1:11" ht="84">
      <c r="A20" s="161" t="str">
        <f>$B$12</f>
        <v>VII.</v>
      </c>
      <c r="B20" s="156">
        <f>COUNT($A$14:B18)+1</f>
        <v>4</v>
      </c>
      <c r="C20" s="457" t="s">
        <v>98</v>
      </c>
      <c r="D20" s="310" t="s">
        <v>259</v>
      </c>
      <c r="E20" s="348">
        <v>1</v>
      </c>
      <c r="F20" s="481"/>
      <c r="G20" s="311">
        <f>IF(OSNOVA!$B$53=1,E20*F20,"")</f>
        <v>0</v>
      </c>
      <c r="H20" s="312"/>
      <c r="I20" s="339"/>
      <c r="J20" s="278"/>
      <c r="K20" s="278"/>
    </row>
    <row r="21" spans="1:11" ht="12.75">
      <c r="A21" s="161"/>
      <c r="B21" s="156"/>
      <c r="C21" s="359"/>
      <c r="D21" s="310"/>
      <c r="E21" s="348"/>
      <c r="F21" s="481"/>
      <c r="G21" s="311"/>
      <c r="H21" s="316"/>
      <c r="J21" s="279"/>
      <c r="K21" s="279"/>
    </row>
    <row r="22" spans="1:11" ht="96">
      <c r="A22" s="161" t="str">
        <f>$B$12</f>
        <v>VII.</v>
      </c>
      <c r="B22" s="156">
        <f>COUNT($A$14:B20)+1</f>
        <v>5</v>
      </c>
      <c r="C22" s="457" t="s">
        <v>97</v>
      </c>
      <c r="D22" s="310" t="s">
        <v>259</v>
      </c>
      <c r="E22" s="348">
        <v>1</v>
      </c>
      <c r="F22" s="481"/>
      <c r="G22" s="311">
        <f>IF(OSNOVA!$B$53=1,E22*F22,"")</f>
        <v>0</v>
      </c>
      <c r="H22" s="312"/>
      <c r="I22" s="339"/>
      <c r="J22" s="278"/>
      <c r="K22" s="278"/>
    </row>
    <row r="23" spans="1:11" ht="12.75">
      <c r="A23" s="161"/>
      <c r="B23" s="156"/>
      <c r="C23" s="359"/>
      <c r="D23" s="310"/>
      <c r="E23" s="348"/>
      <c r="F23" s="481"/>
      <c r="G23" s="311"/>
      <c r="H23" s="316"/>
      <c r="J23" s="279"/>
      <c r="K23" s="279"/>
    </row>
    <row r="24" spans="1:11" ht="96">
      <c r="A24" s="161" t="str">
        <f>$B$12</f>
        <v>VII.</v>
      </c>
      <c r="B24" s="156">
        <f>COUNT($A$14:B22)+1</f>
        <v>6</v>
      </c>
      <c r="C24" s="457" t="s">
        <v>96</v>
      </c>
      <c r="D24" s="310" t="s">
        <v>259</v>
      </c>
      <c r="E24" s="348">
        <v>1</v>
      </c>
      <c r="F24" s="481"/>
      <c r="G24" s="311">
        <f>IF(OSNOVA!$B$53=1,E24*F24,"")</f>
        <v>0</v>
      </c>
      <c r="H24" s="312"/>
      <c r="I24" s="339"/>
      <c r="J24" s="278"/>
      <c r="K24" s="278"/>
    </row>
    <row r="25" spans="1:11" ht="12.75">
      <c r="A25" s="161"/>
      <c r="B25" s="156"/>
      <c r="C25" s="457"/>
      <c r="D25" s="310"/>
      <c r="E25" s="348"/>
      <c r="F25" s="481"/>
      <c r="G25" s="311"/>
      <c r="H25" s="316"/>
      <c r="J25" s="279"/>
      <c r="K25" s="279"/>
    </row>
    <row r="26" spans="1:11" ht="48">
      <c r="A26" s="161" t="str">
        <f>$B$12</f>
        <v>VII.</v>
      </c>
      <c r="B26" s="156">
        <f>COUNT($A$14:B24)+1</f>
        <v>7</v>
      </c>
      <c r="C26" s="457" t="s">
        <v>101</v>
      </c>
      <c r="D26" s="310" t="s">
        <v>259</v>
      </c>
      <c r="E26" s="348">
        <v>2</v>
      </c>
      <c r="F26" s="481"/>
      <c r="G26" s="311">
        <f>IF(OSNOVA!$B$53=1,E26*F26,"")</f>
        <v>0</v>
      </c>
      <c r="H26" s="312"/>
      <c r="I26" s="339"/>
      <c r="J26" s="278"/>
      <c r="K26" s="278"/>
    </row>
    <row r="27" spans="1:11" ht="12.75">
      <c r="A27" s="161"/>
      <c r="B27" s="156"/>
      <c r="C27" s="457"/>
      <c r="D27" s="310"/>
      <c r="E27" s="348"/>
      <c r="F27" s="481"/>
      <c r="G27" s="311"/>
      <c r="H27" s="316"/>
      <c r="J27" s="279"/>
      <c r="K27" s="279"/>
    </row>
    <row r="28" spans="1:11" ht="48">
      <c r="A28" s="161" t="str">
        <f>$B$12</f>
        <v>VII.</v>
      </c>
      <c r="B28" s="156">
        <f>COUNT($A$14:B26)+1</f>
        <v>8</v>
      </c>
      <c r="C28" s="457" t="s">
        <v>95</v>
      </c>
      <c r="D28" s="310" t="s">
        <v>257</v>
      </c>
      <c r="E28" s="348">
        <v>14</v>
      </c>
      <c r="F28" s="481"/>
      <c r="G28" s="311">
        <f>IF(OSNOVA!$B$53=1,E28*F28,"")</f>
        <v>0</v>
      </c>
      <c r="H28" s="312"/>
      <c r="I28" s="339"/>
      <c r="J28" s="278"/>
      <c r="K28" s="278"/>
    </row>
    <row r="29" spans="1:11" ht="12.75">
      <c r="A29" s="161"/>
      <c r="B29" s="156"/>
      <c r="C29" s="457"/>
      <c r="D29" s="310"/>
      <c r="E29" s="348"/>
      <c r="F29" s="481"/>
      <c r="G29" s="311"/>
      <c r="H29" s="316"/>
      <c r="J29" s="279"/>
      <c r="K29" s="279"/>
    </row>
    <row r="30" spans="1:11" ht="72">
      <c r="A30" s="161" t="str">
        <f>$B$12</f>
        <v>VII.</v>
      </c>
      <c r="B30" s="156">
        <f>COUNT($A$14:B28)+1</f>
        <v>9</v>
      </c>
      <c r="C30" s="457" t="s">
        <v>99</v>
      </c>
      <c r="D30" s="310" t="s">
        <v>259</v>
      </c>
      <c r="E30" s="348">
        <v>8</v>
      </c>
      <c r="F30" s="481"/>
      <c r="G30" s="311">
        <f>IF(OSNOVA!$B$53=1,E30*F30,"")</f>
        <v>0</v>
      </c>
      <c r="H30" s="312"/>
      <c r="I30" s="339"/>
      <c r="J30" s="278"/>
      <c r="K30" s="278"/>
    </row>
    <row r="31" spans="1:11" ht="12.75">
      <c r="A31" s="161"/>
      <c r="B31" s="156"/>
      <c r="C31" s="457"/>
      <c r="D31" s="310"/>
      <c r="E31" s="348"/>
      <c r="F31" s="481"/>
      <c r="G31" s="311"/>
      <c r="H31" s="316"/>
      <c r="J31" s="279"/>
      <c r="K31" s="279"/>
    </row>
    <row r="32" spans="1:11" ht="72.75" customHeight="1">
      <c r="A32" s="161" t="str">
        <f>$B$12</f>
        <v>VII.</v>
      </c>
      <c r="B32" s="156">
        <f>COUNT($A$14:B30)+1</f>
        <v>10</v>
      </c>
      <c r="C32" s="457" t="s">
        <v>104</v>
      </c>
      <c r="D32" s="310" t="s">
        <v>259</v>
      </c>
      <c r="E32" s="348">
        <v>9</v>
      </c>
      <c r="F32" s="481"/>
      <c r="G32" s="311">
        <f>IF(OSNOVA!$B$53=1,E32*F32,"")</f>
        <v>0</v>
      </c>
      <c r="H32" s="312"/>
      <c r="I32" s="339"/>
      <c r="J32" s="278"/>
      <c r="K32" s="278"/>
    </row>
    <row r="33" spans="1:11" ht="12.75">
      <c r="A33" s="161"/>
      <c r="B33" s="156"/>
      <c r="C33" s="457"/>
      <c r="D33" s="310"/>
      <c r="E33" s="348"/>
      <c r="F33" s="481"/>
      <c r="G33" s="311"/>
      <c r="H33" s="316"/>
      <c r="J33" s="279"/>
      <c r="K33" s="279"/>
    </row>
    <row r="34" spans="1:11" ht="73.5" customHeight="1">
      <c r="A34" s="161" t="str">
        <f>$B$12</f>
        <v>VII.</v>
      </c>
      <c r="B34" s="156">
        <f>COUNT($A$14:B32)+1</f>
        <v>11</v>
      </c>
      <c r="C34" s="457" t="s">
        <v>102</v>
      </c>
      <c r="D34" s="310" t="s">
        <v>259</v>
      </c>
      <c r="E34" s="348">
        <v>1</v>
      </c>
      <c r="F34" s="481"/>
      <c r="G34" s="311">
        <f>IF(OSNOVA!$B$53=1,E34*F34,"")</f>
        <v>0</v>
      </c>
      <c r="H34" s="312"/>
      <c r="I34" s="339"/>
      <c r="J34" s="278"/>
      <c r="K34" s="278"/>
    </row>
    <row r="35" spans="1:11" ht="12.75">
      <c r="A35" s="161"/>
      <c r="B35" s="156"/>
      <c r="C35" s="457"/>
      <c r="D35" s="310"/>
      <c r="E35" s="348"/>
      <c r="F35" s="481"/>
      <c r="G35" s="311"/>
      <c r="H35" s="316"/>
      <c r="J35" s="279"/>
      <c r="K35" s="279"/>
    </row>
    <row r="36" spans="1:11" ht="73.5" customHeight="1">
      <c r="A36" s="161" t="str">
        <f>$B$12</f>
        <v>VII.</v>
      </c>
      <c r="B36" s="156">
        <f>COUNT($A$14:B34)+1</f>
        <v>12</v>
      </c>
      <c r="C36" s="457" t="s">
        <v>103</v>
      </c>
      <c r="D36" s="310" t="s">
        <v>259</v>
      </c>
      <c r="E36" s="348">
        <v>2</v>
      </c>
      <c r="F36" s="481"/>
      <c r="G36" s="311">
        <f>IF(OSNOVA!$B$53=1,E36*F36,"")</f>
        <v>0</v>
      </c>
      <c r="H36" s="312"/>
      <c r="I36" s="339"/>
      <c r="J36" s="278"/>
      <c r="K36" s="278"/>
    </row>
    <row r="37" spans="1:11" ht="12.75">
      <c r="A37" s="161"/>
      <c r="B37" s="156"/>
      <c r="C37" s="457"/>
      <c r="D37" s="310"/>
      <c r="E37" s="348"/>
      <c r="F37" s="481"/>
      <c r="G37" s="311"/>
      <c r="H37" s="316"/>
      <c r="J37" s="279"/>
      <c r="K37" s="279"/>
    </row>
    <row r="38" spans="1:11" ht="36">
      <c r="A38" s="161" t="str">
        <f>$B$12</f>
        <v>VII.</v>
      </c>
      <c r="B38" s="156">
        <f>COUNT($A$14:B36)+1</f>
        <v>13</v>
      </c>
      <c r="C38" s="457" t="s">
        <v>100</v>
      </c>
      <c r="D38" s="310" t="s">
        <v>259</v>
      </c>
      <c r="E38" s="348">
        <v>7</v>
      </c>
      <c r="F38" s="481"/>
      <c r="G38" s="311">
        <f>IF(OSNOVA!$B$53=1,E38*F38,"")</f>
        <v>0</v>
      </c>
      <c r="H38" s="312"/>
      <c r="I38" s="339"/>
      <c r="J38" s="278"/>
      <c r="K38" s="278"/>
    </row>
    <row r="39" spans="1:11" ht="12.75">
      <c r="A39" s="161"/>
      <c r="B39" s="156"/>
      <c r="C39" s="359"/>
      <c r="D39" s="310"/>
      <c r="E39" s="348"/>
      <c r="F39" s="481"/>
      <c r="G39" s="311"/>
      <c r="H39" s="316"/>
      <c r="J39" s="279"/>
      <c r="K39" s="279"/>
    </row>
    <row r="40" spans="1:11" ht="61.5" customHeight="1">
      <c r="A40" s="161" t="str">
        <f>$B$12</f>
        <v>VII.</v>
      </c>
      <c r="B40" s="156">
        <f>COUNT($A$14:B38)+1</f>
        <v>14</v>
      </c>
      <c r="C40" s="359" t="s">
        <v>105</v>
      </c>
      <c r="D40" s="310" t="s">
        <v>259</v>
      </c>
      <c r="E40" s="348">
        <v>2</v>
      </c>
      <c r="F40" s="481"/>
      <c r="G40" s="311">
        <f>IF(OSNOVA!$B$53=1,E40*F40,"")</f>
        <v>0</v>
      </c>
      <c r="H40" s="312"/>
      <c r="I40" s="339"/>
      <c r="J40" s="278"/>
      <c r="K40" s="278"/>
    </row>
    <row r="41" spans="1:11" ht="12.75">
      <c r="A41" s="161"/>
      <c r="B41" s="156"/>
      <c r="C41" s="359"/>
      <c r="D41" s="310"/>
      <c r="E41" s="348"/>
      <c r="F41" s="481"/>
      <c r="G41" s="311"/>
      <c r="H41" s="316"/>
      <c r="J41" s="279"/>
      <c r="K41" s="279"/>
    </row>
    <row r="42" spans="1:11" ht="72" customHeight="1">
      <c r="A42" s="161" t="str">
        <f>$B$12</f>
        <v>VII.</v>
      </c>
      <c r="B42" s="156">
        <f>COUNT($A$14:B40)+1</f>
        <v>15</v>
      </c>
      <c r="C42" s="413" t="s">
        <v>107</v>
      </c>
      <c r="D42" s="310" t="s">
        <v>259</v>
      </c>
      <c r="E42" s="348">
        <v>1</v>
      </c>
      <c r="F42" s="481"/>
      <c r="G42" s="311">
        <f>IF(OSNOVA!$B$53=1,E42*F42,"")</f>
        <v>0</v>
      </c>
      <c r="H42" s="312"/>
      <c r="I42" s="339"/>
      <c r="J42" s="278"/>
      <c r="K42" s="278"/>
    </row>
    <row r="43" spans="1:11" ht="12.75">
      <c r="A43" s="161"/>
      <c r="B43" s="156"/>
      <c r="C43" s="359"/>
      <c r="D43" s="310"/>
      <c r="E43" s="348"/>
      <c r="F43" s="481"/>
      <c r="G43" s="311"/>
      <c r="H43" s="316"/>
      <c r="J43" s="279"/>
      <c r="K43" s="279"/>
    </row>
    <row r="44" spans="1:11" ht="60">
      <c r="A44" s="161" t="str">
        <f>$B$12</f>
        <v>VII.</v>
      </c>
      <c r="B44" s="156">
        <f>COUNT($A$14:B42)+1</f>
        <v>16</v>
      </c>
      <c r="C44" s="413" t="s">
        <v>106</v>
      </c>
      <c r="D44" s="310" t="s">
        <v>259</v>
      </c>
      <c r="E44" s="348">
        <v>1</v>
      </c>
      <c r="F44" s="481"/>
      <c r="G44" s="311">
        <f>IF(OSNOVA!$B$53=1,E44*F44,"")</f>
        <v>0</v>
      </c>
      <c r="H44" s="312"/>
      <c r="I44" s="339"/>
      <c r="J44" s="278"/>
      <c r="K44" s="278"/>
    </row>
    <row r="45" spans="1:11" ht="12.75">
      <c r="A45" s="161"/>
      <c r="B45" s="156"/>
      <c r="D45" s="310"/>
      <c r="E45" s="348"/>
      <c r="F45" s="481"/>
      <c r="G45" s="311"/>
      <c r="H45" s="316"/>
      <c r="J45" s="279"/>
      <c r="K45" s="279"/>
    </row>
    <row r="46" spans="1:7" ht="12.75">
      <c r="A46" s="160"/>
      <c r="B46" s="112"/>
      <c r="C46" s="122"/>
      <c r="G46" s="306"/>
    </row>
    <row r="47" spans="1:11" s="150" customFormat="1" ht="13.5" thickBot="1">
      <c r="A47" s="163"/>
      <c r="B47" s="158"/>
      <c r="C47" s="414"/>
      <c r="D47" s="320"/>
      <c r="E47" s="149" t="str">
        <f>CONCATENATE(B12," ",C12," - SKUPAJ:")</f>
        <v>VII. Odvodnjavanje - SKUPAJ:</v>
      </c>
      <c r="F47" s="484"/>
      <c r="G47" s="321">
        <f>IF(OSNOVA!$B$53=1,SUM(G13:G46),"")</f>
        <v>0</v>
      </c>
      <c r="H47" s="322"/>
      <c r="I47" s="341"/>
      <c r="J47" s="199"/>
      <c r="K47" s="199"/>
    </row>
    <row r="48" spans="1:11" s="125" customFormat="1" ht="15">
      <c r="A48" s="164"/>
      <c r="B48" s="159"/>
      <c r="C48" s="114"/>
      <c r="D48" s="323"/>
      <c r="E48" s="350"/>
      <c r="F48" s="485"/>
      <c r="G48" s="324"/>
      <c r="H48" s="325"/>
      <c r="I48" s="341"/>
      <c r="J48" s="272"/>
      <c r="K48" s="272"/>
    </row>
    <row r="49" spans="1:12" s="185" customFormat="1" ht="14.25" customHeight="1">
      <c r="A49" s="180"/>
      <c r="B49" s="180"/>
      <c r="C49" s="181"/>
      <c r="D49" s="326"/>
      <c r="E49" s="351"/>
      <c r="F49" s="486"/>
      <c r="G49" s="327"/>
      <c r="H49" s="328"/>
      <c r="I49" s="337"/>
      <c r="J49" s="183"/>
      <c r="K49" s="183"/>
      <c r="L49" s="184"/>
    </row>
    <row r="50" spans="1:11" s="185" customFormat="1" ht="12.75">
      <c r="A50" s="97"/>
      <c r="B50" s="186"/>
      <c r="C50" s="431"/>
      <c r="D50" s="432"/>
      <c r="E50" s="433"/>
      <c r="F50" s="494"/>
      <c r="G50" s="329"/>
      <c r="H50" s="328"/>
      <c r="I50" s="337"/>
      <c r="J50" s="183"/>
      <c r="K50" s="183"/>
    </row>
    <row r="51" spans="1:16" s="150" customFormat="1" ht="12.75">
      <c r="A51" s="189"/>
      <c r="B51" s="189"/>
      <c r="C51" s="431"/>
      <c r="D51" s="432"/>
      <c r="E51" s="433"/>
      <c r="F51" s="494"/>
      <c r="G51" s="127"/>
      <c r="H51" s="331"/>
      <c r="I51" s="341"/>
      <c r="J51" s="199"/>
      <c r="K51" s="199"/>
      <c r="M51" s="185"/>
      <c r="O51" s="188"/>
      <c r="P51" s="188"/>
    </row>
    <row r="52" spans="1:11" s="152" customFormat="1" ht="12.75">
      <c r="A52" s="151"/>
      <c r="B52" s="151"/>
      <c r="C52" s="431"/>
      <c r="D52" s="432"/>
      <c r="E52" s="433"/>
      <c r="F52" s="494"/>
      <c r="G52" s="332"/>
      <c r="H52" s="333"/>
      <c r="I52" s="341"/>
      <c r="J52" s="275"/>
      <c r="K52" s="275"/>
    </row>
    <row r="53" spans="1:11" s="185" customFormat="1" ht="12.75">
      <c r="A53" s="193"/>
      <c r="B53" s="193"/>
      <c r="C53" s="439"/>
      <c r="D53" s="440"/>
      <c r="E53" s="441"/>
      <c r="F53" s="495"/>
      <c r="G53" s="334"/>
      <c r="H53" s="328"/>
      <c r="I53" s="337"/>
      <c r="J53" s="183"/>
      <c r="K53" s="183"/>
    </row>
    <row r="54" spans="1:11" s="152" customFormat="1" ht="12.75">
      <c r="A54" s="151"/>
      <c r="B54" s="151"/>
      <c r="C54" s="442"/>
      <c r="D54" s="443"/>
      <c r="E54" s="444"/>
      <c r="F54" s="496"/>
      <c r="G54" s="332"/>
      <c r="H54" s="333"/>
      <c r="I54" s="341"/>
      <c r="J54" s="275"/>
      <c r="K54" s="275"/>
    </row>
    <row r="55" spans="1:11" s="152" customFormat="1" ht="12.75">
      <c r="A55" s="151"/>
      <c r="B55" s="151"/>
      <c r="C55" s="439"/>
      <c r="D55" s="440"/>
      <c r="E55" s="441"/>
      <c r="F55" s="495"/>
      <c r="G55" s="332"/>
      <c r="H55" s="333"/>
      <c r="I55" s="341"/>
      <c r="J55" s="275"/>
      <c r="K55" s="275"/>
    </row>
    <row r="56" spans="1:16" s="185" customFormat="1" ht="12.75">
      <c r="A56" s="198"/>
      <c r="B56" s="198"/>
      <c r="D56" s="392"/>
      <c r="E56" s="399"/>
      <c r="F56" s="491"/>
      <c r="G56" s="335"/>
      <c r="H56" s="322"/>
      <c r="I56" s="341"/>
      <c r="J56" s="199"/>
      <c r="K56" s="199"/>
      <c r="P56" s="153"/>
    </row>
    <row r="57" spans="1:11" s="152" customFormat="1" ht="12.75">
      <c r="A57" s="154"/>
      <c r="B57" s="151"/>
      <c r="C57" s="400"/>
      <c r="D57" s="393"/>
      <c r="E57" s="399"/>
      <c r="F57" s="489"/>
      <c r="G57" s="332"/>
      <c r="H57" s="333"/>
      <c r="I57" s="341"/>
      <c r="J57" s="275"/>
      <c r="K57" s="275"/>
    </row>
    <row r="58" spans="1:11" s="185" customFormat="1" ht="12.75">
      <c r="A58" s="195"/>
      <c r="B58" s="195"/>
      <c r="C58" s="398"/>
      <c r="D58" s="394"/>
      <c r="E58" s="401"/>
      <c r="F58" s="490"/>
      <c r="G58" s="329"/>
      <c r="H58" s="328"/>
      <c r="I58" s="337"/>
      <c r="J58" s="183"/>
      <c r="K58" s="183"/>
    </row>
    <row r="59" spans="1:11" s="79" customFormat="1" ht="12.75">
      <c r="A59" s="88"/>
      <c r="B59" s="88"/>
      <c r="C59" s="400"/>
      <c r="D59" s="393"/>
      <c r="E59" s="399"/>
      <c r="F59" s="478"/>
      <c r="G59" s="302"/>
      <c r="H59" s="336"/>
      <c r="I59" s="337"/>
      <c r="J59" s="280"/>
      <c r="K59" s="280"/>
    </row>
    <row r="60" spans="1:11" s="79" customFormat="1" ht="12.75">
      <c r="A60" s="88"/>
      <c r="B60" s="88"/>
      <c r="D60" s="392"/>
      <c r="E60" s="399"/>
      <c r="F60" s="478"/>
      <c r="G60" s="302"/>
      <c r="H60" s="336"/>
      <c r="I60" s="337"/>
      <c r="J60" s="280"/>
      <c r="K60" s="280"/>
    </row>
    <row r="61" spans="1:11" s="79" customFormat="1" ht="12.75">
      <c r="A61" s="88"/>
      <c r="B61" s="88"/>
      <c r="C61" s="400"/>
      <c r="D61" s="393"/>
      <c r="E61" s="401"/>
      <c r="F61" s="478"/>
      <c r="G61" s="302"/>
      <c r="H61" s="336"/>
      <c r="I61" s="337"/>
      <c r="J61" s="280"/>
      <c r="K61" s="280"/>
    </row>
    <row r="62" spans="1:11" s="79" customFormat="1" ht="12.75">
      <c r="A62" s="88"/>
      <c r="B62" s="88"/>
      <c r="C62" s="89"/>
      <c r="D62" s="317"/>
      <c r="E62" s="319"/>
      <c r="F62" s="478"/>
      <c r="G62" s="302"/>
      <c r="H62" s="336"/>
      <c r="I62" s="337"/>
      <c r="J62" s="280"/>
      <c r="K62" s="280"/>
    </row>
    <row r="63" spans="1:11" s="79" customFormat="1" ht="12.75">
      <c r="A63" s="88"/>
      <c r="B63" s="88"/>
      <c r="C63" s="89"/>
      <c r="D63" s="317"/>
      <c r="E63" s="319"/>
      <c r="F63" s="478"/>
      <c r="G63" s="302"/>
      <c r="H63" s="336"/>
      <c r="I63" s="337"/>
      <c r="J63" s="280"/>
      <c r="K63" s="280"/>
    </row>
    <row r="64" spans="1:11" s="79" customFormat="1" ht="12.75">
      <c r="A64" s="88"/>
      <c r="B64" s="88"/>
      <c r="C64" s="89"/>
      <c r="D64" s="317"/>
      <c r="E64" s="319"/>
      <c r="F64" s="478"/>
      <c r="G64" s="302"/>
      <c r="H64" s="336"/>
      <c r="I64" s="337"/>
      <c r="J64" s="280"/>
      <c r="K64" s="280"/>
    </row>
    <row r="65" spans="1:11" s="79" customFormat="1" ht="12.75">
      <c r="A65" s="88"/>
      <c r="B65" s="88"/>
      <c r="C65" s="89"/>
      <c r="D65" s="317"/>
      <c r="E65" s="319"/>
      <c r="F65" s="478"/>
      <c r="G65" s="302"/>
      <c r="H65" s="336"/>
      <c r="I65" s="337"/>
      <c r="J65" s="280"/>
      <c r="K65" s="280"/>
    </row>
    <row r="66" spans="1:11" s="79" customFormat="1" ht="12.75">
      <c r="A66" s="88"/>
      <c r="B66" s="88"/>
      <c r="C66" s="89"/>
      <c r="D66" s="317"/>
      <c r="E66" s="319"/>
      <c r="F66" s="478"/>
      <c r="G66" s="302"/>
      <c r="H66" s="336"/>
      <c r="I66" s="337"/>
      <c r="J66" s="280"/>
      <c r="K66" s="280"/>
    </row>
    <row r="67" spans="1:11" s="79" customFormat="1" ht="12.75">
      <c r="A67" s="88"/>
      <c r="B67" s="88"/>
      <c r="C67" s="89"/>
      <c r="D67" s="317"/>
      <c r="E67" s="319"/>
      <c r="F67" s="478"/>
      <c r="G67" s="302"/>
      <c r="H67" s="336"/>
      <c r="I67" s="337"/>
      <c r="J67" s="280"/>
      <c r="K67" s="280"/>
    </row>
    <row r="68" spans="1:11" s="79" customFormat="1" ht="12.75">
      <c r="A68" s="88"/>
      <c r="B68" s="88"/>
      <c r="C68" s="89"/>
      <c r="D68" s="317"/>
      <c r="E68" s="319"/>
      <c r="F68" s="478"/>
      <c r="G68" s="302"/>
      <c r="H68" s="336"/>
      <c r="I68" s="337"/>
      <c r="J68" s="280"/>
      <c r="K68" s="280"/>
    </row>
    <row r="69" spans="1:11" s="79" customFormat="1" ht="12.75">
      <c r="A69" s="88"/>
      <c r="B69" s="88"/>
      <c r="C69" s="89"/>
      <c r="D69" s="317"/>
      <c r="E69" s="319"/>
      <c r="F69" s="478"/>
      <c r="G69" s="302"/>
      <c r="H69" s="336"/>
      <c r="I69" s="337"/>
      <c r="J69" s="280"/>
      <c r="K69" s="280"/>
    </row>
    <row r="70" spans="1:11" s="79" customFormat="1" ht="12.75">
      <c r="A70" s="88"/>
      <c r="B70" s="88"/>
      <c r="C70" s="89"/>
      <c r="D70" s="317"/>
      <c r="E70" s="319"/>
      <c r="F70" s="478"/>
      <c r="G70" s="302"/>
      <c r="H70" s="336"/>
      <c r="I70" s="337"/>
      <c r="J70" s="280"/>
      <c r="K70" s="280"/>
    </row>
    <row r="71" spans="1:11" s="79" customFormat="1" ht="12.75">
      <c r="A71" s="88"/>
      <c r="B71" s="88"/>
      <c r="C71" s="89"/>
      <c r="D71" s="317"/>
      <c r="E71" s="319"/>
      <c r="F71" s="478"/>
      <c r="G71" s="302"/>
      <c r="H71" s="336"/>
      <c r="I71" s="337"/>
      <c r="J71" s="280"/>
      <c r="K71" s="280"/>
    </row>
    <row r="72" spans="1:11" s="79" customFormat="1" ht="12.75">
      <c r="A72" s="88"/>
      <c r="B72" s="88"/>
      <c r="C72" s="89"/>
      <c r="D72" s="317"/>
      <c r="E72" s="319"/>
      <c r="F72" s="478"/>
      <c r="G72" s="302"/>
      <c r="H72" s="336"/>
      <c r="I72" s="337"/>
      <c r="J72" s="280"/>
      <c r="K72" s="280"/>
    </row>
    <row r="73" spans="1:11" s="79" customFormat="1" ht="12.75">
      <c r="A73" s="88"/>
      <c r="B73" s="88"/>
      <c r="C73" s="89"/>
      <c r="D73" s="317"/>
      <c r="E73" s="319"/>
      <c r="F73" s="478"/>
      <c r="G73" s="302"/>
      <c r="H73" s="336"/>
      <c r="I73" s="337"/>
      <c r="J73" s="280"/>
      <c r="K73" s="280"/>
    </row>
    <row r="74" spans="1:11" s="79" customFormat="1" ht="12.75">
      <c r="A74" s="88"/>
      <c r="B74" s="88"/>
      <c r="C74" s="89"/>
      <c r="D74" s="317"/>
      <c r="E74" s="319"/>
      <c r="F74" s="478"/>
      <c r="G74" s="302"/>
      <c r="H74" s="336"/>
      <c r="I74" s="337"/>
      <c r="J74" s="280"/>
      <c r="K74" s="280"/>
    </row>
    <row r="75" spans="1:11" s="79" customFormat="1" ht="12.75">
      <c r="A75" s="88"/>
      <c r="B75" s="88"/>
      <c r="C75" s="89"/>
      <c r="D75" s="317"/>
      <c r="E75" s="319"/>
      <c r="F75" s="478"/>
      <c r="G75" s="302"/>
      <c r="H75" s="336"/>
      <c r="I75" s="337"/>
      <c r="J75" s="280"/>
      <c r="K75" s="280"/>
    </row>
    <row r="76" spans="1:11" s="79" customFormat="1" ht="12.75">
      <c r="A76" s="88"/>
      <c r="B76" s="88"/>
      <c r="C76" s="89"/>
      <c r="D76" s="317"/>
      <c r="E76" s="319"/>
      <c r="F76" s="478"/>
      <c r="G76" s="302"/>
      <c r="H76" s="336"/>
      <c r="I76" s="337"/>
      <c r="J76" s="280"/>
      <c r="K76" s="280"/>
    </row>
    <row r="77" spans="1:11" s="79" customFormat="1" ht="12.75">
      <c r="A77" s="88"/>
      <c r="B77" s="88"/>
      <c r="C77" s="89"/>
      <c r="D77" s="317"/>
      <c r="E77" s="319"/>
      <c r="F77" s="478"/>
      <c r="G77" s="302"/>
      <c r="H77" s="336"/>
      <c r="I77" s="337"/>
      <c r="J77" s="280"/>
      <c r="K77" s="280"/>
    </row>
    <row r="78" spans="1:11" s="79" customFormat="1" ht="12.75">
      <c r="A78" s="88"/>
      <c r="B78" s="88"/>
      <c r="C78" s="89"/>
      <c r="D78" s="317"/>
      <c r="E78" s="319"/>
      <c r="F78" s="478"/>
      <c r="G78" s="302"/>
      <c r="H78" s="336"/>
      <c r="I78" s="337"/>
      <c r="J78" s="280"/>
      <c r="K78" s="280"/>
    </row>
    <row r="79" spans="1:11" s="79" customFormat="1" ht="12.75">
      <c r="A79" s="88"/>
      <c r="B79" s="88"/>
      <c r="C79" s="89"/>
      <c r="D79" s="317"/>
      <c r="E79" s="319"/>
      <c r="F79" s="478"/>
      <c r="G79" s="302"/>
      <c r="H79" s="336"/>
      <c r="I79" s="337"/>
      <c r="J79" s="280"/>
      <c r="K79" s="280"/>
    </row>
    <row r="80" spans="1:11" s="79" customFormat="1" ht="12.75">
      <c r="A80" s="88"/>
      <c r="B80" s="88"/>
      <c r="C80" s="89"/>
      <c r="D80" s="317"/>
      <c r="E80" s="319"/>
      <c r="F80" s="478"/>
      <c r="G80" s="302"/>
      <c r="H80" s="336"/>
      <c r="I80" s="337"/>
      <c r="J80" s="280"/>
      <c r="K80" s="280"/>
    </row>
    <row r="81" spans="1:11" s="79" customFormat="1" ht="12.75">
      <c r="A81" s="88"/>
      <c r="B81" s="88"/>
      <c r="C81" s="89"/>
      <c r="D81" s="317"/>
      <c r="E81" s="319"/>
      <c r="F81" s="478"/>
      <c r="G81" s="302"/>
      <c r="H81" s="336"/>
      <c r="I81" s="337"/>
      <c r="J81" s="280"/>
      <c r="K81" s="280"/>
    </row>
    <row r="82" spans="1:11" s="79" customFormat="1" ht="12.75">
      <c r="A82" s="88"/>
      <c r="B82" s="88"/>
      <c r="C82" s="89"/>
      <c r="D82" s="317"/>
      <c r="E82" s="319"/>
      <c r="F82" s="478"/>
      <c r="G82" s="302"/>
      <c r="H82" s="336"/>
      <c r="I82" s="337"/>
      <c r="J82" s="280"/>
      <c r="K82" s="280"/>
    </row>
    <row r="83" spans="1:11" s="79" customFormat="1" ht="12.75">
      <c r="A83" s="88"/>
      <c r="B83" s="88"/>
      <c r="C83" s="89"/>
      <c r="D83" s="317"/>
      <c r="E83" s="319"/>
      <c r="F83" s="478"/>
      <c r="G83" s="302"/>
      <c r="H83" s="336"/>
      <c r="I83" s="337"/>
      <c r="J83" s="280"/>
      <c r="K83" s="280"/>
    </row>
    <row r="84" spans="1:11" s="79" customFormat="1" ht="12.75">
      <c r="A84" s="88"/>
      <c r="B84" s="88"/>
      <c r="C84" s="89"/>
      <c r="D84" s="317"/>
      <c r="E84" s="319"/>
      <c r="F84" s="478"/>
      <c r="G84" s="302"/>
      <c r="H84" s="336"/>
      <c r="I84" s="337"/>
      <c r="J84" s="280"/>
      <c r="K84" s="280"/>
    </row>
    <row r="85" spans="1:11" s="79" customFormat="1" ht="12.75">
      <c r="A85" s="88"/>
      <c r="B85" s="88"/>
      <c r="C85" s="89"/>
      <c r="D85" s="317"/>
      <c r="E85" s="319"/>
      <c r="F85" s="478"/>
      <c r="G85" s="302"/>
      <c r="H85" s="336"/>
      <c r="I85" s="337"/>
      <c r="J85" s="280"/>
      <c r="K85" s="280"/>
    </row>
    <row r="86" spans="1:11" s="79" customFormat="1" ht="12.75">
      <c r="A86" s="88"/>
      <c r="B86" s="88"/>
      <c r="C86" s="89"/>
      <c r="D86" s="317"/>
      <c r="E86" s="319"/>
      <c r="F86" s="478"/>
      <c r="G86" s="302"/>
      <c r="H86" s="336"/>
      <c r="I86" s="337"/>
      <c r="J86" s="280"/>
      <c r="K86" s="280"/>
    </row>
    <row r="87" spans="1:11" s="79" customFormat="1" ht="12.75">
      <c r="A87" s="88"/>
      <c r="B87" s="88"/>
      <c r="C87" s="89"/>
      <c r="D87" s="317"/>
      <c r="E87" s="319"/>
      <c r="F87" s="478"/>
      <c r="G87" s="302"/>
      <c r="H87" s="336"/>
      <c r="I87" s="337"/>
      <c r="J87" s="280"/>
      <c r="K87" s="280"/>
    </row>
    <row r="88" spans="1:11" s="79" customFormat="1" ht="12.75">
      <c r="A88" s="88"/>
      <c r="B88" s="88"/>
      <c r="C88" s="89"/>
      <c r="D88" s="317"/>
      <c r="E88" s="319"/>
      <c r="F88" s="478"/>
      <c r="G88" s="302"/>
      <c r="H88" s="336"/>
      <c r="I88" s="337"/>
      <c r="J88" s="280"/>
      <c r="K88" s="280"/>
    </row>
    <row r="89" spans="1:11" s="79" customFormat="1" ht="12.75">
      <c r="A89" s="88"/>
      <c r="B89" s="88"/>
      <c r="C89" s="89"/>
      <c r="D89" s="317"/>
      <c r="E89" s="319"/>
      <c r="F89" s="478"/>
      <c r="G89" s="302"/>
      <c r="H89" s="336"/>
      <c r="I89" s="337"/>
      <c r="J89" s="280"/>
      <c r="K89" s="280"/>
    </row>
    <row r="90" spans="1:11" s="79" customFormat="1" ht="12.75">
      <c r="A90" s="88"/>
      <c r="B90" s="88"/>
      <c r="C90" s="89"/>
      <c r="D90" s="317"/>
      <c r="E90" s="319"/>
      <c r="F90" s="478"/>
      <c r="G90" s="302"/>
      <c r="H90" s="336"/>
      <c r="I90" s="337"/>
      <c r="J90" s="280"/>
      <c r="K90" s="280"/>
    </row>
    <row r="91" spans="1:11" s="79" customFormat="1" ht="12.75">
      <c r="A91" s="88"/>
      <c r="B91" s="88"/>
      <c r="C91" s="89"/>
      <c r="D91" s="317"/>
      <c r="E91" s="319"/>
      <c r="F91" s="478"/>
      <c r="G91" s="302"/>
      <c r="H91" s="336"/>
      <c r="I91" s="337"/>
      <c r="J91" s="280"/>
      <c r="K91" s="280"/>
    </row>
    <row r="92" spans="1:11" s="79" customFormat="1" ht="12.75">
      <c r="A92" s="88"/>
      <c r="B92" s="88"/>
      <c r="C92" s="89"/>
      <c r="D92" s="317"/>
      <c r="E92" s="319"/>
      <c r="F92" s="478"/>
      <c r="G92" s="302"/>
      <c r="H92" s="336"/>
      <c r="I92" s="337"/>
      <c r="J92" s="280"/>
      <c r="K92" s="280"/>
    </row>
    <row r="93" spans="1:11" s="79" customFormat="1" ht="12.75">
      <c r="A93" s="88"/>
      <c r="B93" s="88"/>
      <c r="C93" s="89"/>
      <c r="D93" s="317"/>
      <c r="E93" s="319"/>
      <c r="F93" s="478"/>
      <c r="G93" s="302"/>
      <c r="H93" s="336"/>
      <c r="I93" s="337"/>
      <c r="J93" s="280"/>
      <c r="K93" s="280"/>
    </row>
    <row r="94" spans="1:11" s="79" customFormat="1" ht="12.75">
      <c r="A94" s="88"/>
      <c r="B94" s="88"/>
      <c r="C94" s="89"/>
      <c r="D94" s="317"/>
      <c r="E94" s="319"/>
      <c r="F94" s="478"/>
      <c r="G94" s="302"/>
      <c r="H94" s="336"/>
      <c r="I94" s="337"/>
      <c r="J94" s="280"/>
      <c r="K94" s="280"/>
    </row>
    <row r="95" spans="1:11" s="79" customFormat="1" ht="12.75">
      <c r="A95" s="88"/>
      <c r="B95" s="88"/>
      <c r="C95" s="89"/>
      <c r="D95" s="317"/>
      <c r="E95" s="319"/>
      <c r="F95" s="478"/>
      <c r="G95" s="302"/>
      <c r="H95" s="336"/>
      <c r="I95" s="337"/>
      <c r="J95" s="280"/>
      <c r="K95" s="280"/>
    </row>
    <row r="96" spans="1:11" s="79" customFormat="1" ht="12.75">
      <c r="A96" s="88"/>
      <c r="B96" s="88"/>
      <c r="C96" s="89"/>
      <c r="D96" s="317"/>
      <c r="E96" s="319"/>
      <c r="F96" s="478"/>
      <c r="G96" s="302"/>
      <c r="H96" s="336"/>
      <c r="I96" s="337"/>
      <c r="J96" s="280"/>
      <c r="K96" s="280"/>
    </row>
    <row r="97" spans="1:11" s="79" customFormat="1" ht="12.75">
      <c r="A97" s="88"/>
      <c r="B97" s="88"/>
      <c r="C97" s="89"/>
      <c r="D97" s="317"/>
      <c r="E97" s="319"/>
      <c r="F97" s="478"/>
      <c r="G97" s="302"/>
      <c r="H97" s="336"/>
      <c r="I97" s="337"/>
      <c r="J97" s="280"/>
      <c r="K97" s="280"/>
    </row>
    <row r="98" spans="1:11" s="79" customFormat="1" ht="12.75">
      <c r="A98" s="88"/>
      <c r="B98" s="88"/>
      <c r="C98" s="89"/>
      <c r="D98" s="317"/>
      <c r="E98" s="319"/>
      <c r="F98" s="478"/>
      <c r="G98" s="302"/>
      <c r="H98" s="336"/>
      <c r="I98" s="337"/>
      <c r="J98" s="280"/>
      <c r="K98" s="280"/>
    </row>
    <row r="99" spans="1:11" s="79" customFormat="1" ht="12.75">
      <c r="A99" s="88"/>
      <c r="B99" s="88"/>
      <c r="C99" s="89"/>
      <c r="D99" s="317"/>
      <c r="E99" s="319"/>
      <c r="F99" s="478"/>
      <c r="G99" s="302"/>
      <c r="H99" s="336"/>
      <c r="I99" s="337"/>
      <c r="J99" s="280"/>
      <c r="K99" s="280"/>
    </row>
    <row r="100" spans="1:11" s="79" customFormat="1" ht="12.75">
      <c r="A100" s="88"/>
      <c r="B100" s="88"/>
      <c r="C100" s="89"/>
      <c r="D100" s="317"/>
      <c r="E100" s="319"/>
      <c r="F100" s="478"/>
      <c r="G100" s="302"/>
      <c r="H100" s="336"/>
      <c r="I100" s="337"/>
      <c r="J100" s="280"/>
      <c r="K100" s="280"/>
    </row>
    <row r="101" spans="1:11" s="79" customFormat="1" ht="12.75">
      <c r="A101" s="88"/>
      <c r="B101" s="88"/>
      <c r="C101" s="89"/>
      <c r="D101" s="317"/>
      <c r="E101" s="319"/>
      <c r="F101" s="478"/>
      <c r="G101" s="302"/>
      <c r="H101" s="336"/>
      <c r="I101" s="337"/>
      <c r="J101" s="280"/>
      <c r="K101" s="280"/>
    </row>
    <row r="102" spans="1:11" s="79" customFormat="1" ht="12.75">
      <c r="A102" s="88"/>
      <c r="B102" s="88"/>
      <c r="C102" s="89"/>
      <c r="D102" s="317"/>
      <c r="E102" s="319"/>
      <c r="F102" s="478"/>
      <c r="G102" s="302"/>
      <c r="H102" s="336"/>
      <c r="I102" s="337"/>
      <c r="J102" s="280"/>
      <c r="K102" s="280"/>
    </row>
    <row r="103" spans="1:11" s="79" customFormat="1" ht="12.75">
      <c r="A103" s="88"/>
      <c r="B103" s="88"/>
      <c r="C103" s="89"/>
      <c r="D103" s="317"/>
      <c r="E103" s="319"/>
      <c r="F103" s="478"/>
      <c r="G103" s="302"/>
      <c r="H103" s="336"/>
      <c r="I103" s="337"/>
      <c r="J103" s="280"/>
      <c r="K103" s="280"/>
    </row>
    <row r="104" spans="1:11" s="79" customFormat="1" ht="12.75">
      <c r="A104" s="88"/>
      <c r="B104" s="88"/>
      <c r="C104" s="89"/>
      <c r="D104" s="317"/>
      <c r="E104" s="319"/>
      <c r="F104" s="478"/>
      <c r="G104" s="302"/>
      <c r="H104" s="336"/>
      <c r="I104" s="337"/>
      <c r="J104" s="280"/>
      <c r="K104" s="280"/>
    </row>
    <row r="105" spans="1:11" s="79" customFormat="1" ht="12.75">
      <c r="A105" s="88"/>
      <c r="B105" s="88"/>
      <c r="C105" s="89"/>
      <c r="D105" s="317"/>
      <c r="E105" s="319"/>
      <c r="F105" s="478"/>
      <c r="G105" s="302"/>
      <c r="H105" s="336"/>
      <c r="I105" s="337"/>
      <c r="J105" s="280"/>
      <c r="K105" s="280"/>
    </row>
    <row r="106" spans="1:11" s="79" customFormat="1" ht="12.75">
      <c r="A106" s="88"/>
      <c r="B106" s="88"/>
      <c r="C106" s="89"/>
      <c r="D106" s="317"/>
      <c r="E106" s="319"/>
      <c r="F106" s="478"/>
      <c r="G106" s="302"/>
      <c r="H106" s="336"/>
      <c r="I106" s="337"/>
      <c r="J106" s="280"/>
      <c r="K106" s="280"/>
    </row>
    <row r="107" spans="1:11" s="79" customFormat="1" ht="12.75">
      <c r="A107" s="88"/>
      <c r="B107" s="88"/>
      <c r="C107" s="89"/>
      <c r="D107" s="317"/>
      <c r="E107" s="319"/>
      <c r="F107" s="478"/>
      <c r="G107" s="302"/>
      <c r="H107" s="336"/>
      <c r="I107" s="337"/>
      <c r="J107" s="280"/>
      <c r="K107" s="280"/>
    </row>
    <row r="108" spans="1:11" s="79" customFormat="1" ht="12.75">
      <c r="A108" s="88"/>
      <c r="B108" s="88"/>
      <c r="C108" s="89"/>
      <c r="D108" s="317"/>
      <c r="E108" s="319"/>
      <c r="F108" s="478"/>
      <c r="G108" s="302"/>
      <c r="H108" s="336"/>
      <c r="I108" s="337"/>
      <c r="J108" s="280"/>
      <c r="K108" s="280"/>
    </row>
    <row r="109" spans="1:11" s="79" customFormat="1" ht="12.75">
      <c r="A109" s="88"/>
      <c r="B109" s="88"/>
      <c r="C109" s="89"/>
      <c r="D109" s="317"/>
      <c r="E109" s="319"/>
      <c r="F109" s="478"/>
      <c r="G109" s="302"/>
      <c r="H109" s="336"/>
      <c r="I109" s="337"/>
      <c r="J109" s="280"/>
      <c r="K109" s="280"/>
    </row>
    <row r="110" spans="1:11" s="79" customFormat="1" ht="12.75">
      <c r="A110" s="88"/>
      <c r="B110" s="88"/>
      <c r="C110" s="89"/>
      <c r="D110" s="317"/>
      <c r="E110" s="319"/>
      <c r="F110" s="478"/>
      <c r="G110" s="302"/>
      <c r="H110" s="336"/>
      <c r="I110" s="337"/>
      <c r="J110" s="280"/>
      <c r="K110" s="280"/>
    </row>
    <row r="111" spans="1:11" s="79" customFormat="1" ht="12.75">
      <c r="A111" s="88"/>
      <c r="B111" s="88"/>
      <c r="C111" s="89"/>
      <c r="D111" s="317"/>
      <c r="E111" s="319"/>
      <c r="F111" s="478"/>
      <c r="G111" s="302"/>
      <c r="H111" s="336"/>
      <c r="I111" s="337"/>
      <c r="J111" s="280"/>
      <c r="K111" s="280"/>
    </row>
    <row r="112" spans="1:11" s="79" customFormat="1" ht="12.75">
      <c r="A112" s="88"/>
      <c r="B112" s="88"/>
      <c r="C112" s="89"/>
      <c r="D112" s="317"/>
      <c r="E112" s="319"/>
      <c r="F112" s="478"/>
      <c r="G112" s="302"/>
      <c r="H112" s="336"/>
      <c r="I112" s="337"/>
      <c r="J112" s="280"/>
      <c r="K112" s="280"/>
    </row>
    <row r="113" spans="1:11" s="79" customFormat="1" ht="12.75">
      <c r="A113" s="88"/>
      <c r="B113" s="88"/>
      <c r="C113" s="89"/>
      <c r="D113" s="317"/>
      <c r="E113" s="319"/>
      <c r="F113" s="478"/>
      <c r="G113" s="302"/>
      <c r="H113" s="336"/>
      <c r="I113" s="337"/>
      <c r="J113" s="280"/>
      <c r="K113" s="280"/>
    </row>
    <row r="114" spans="1:11" s="79" customFormat="1" ht="12.75">
      <c r="A114" s="88"/>
      <c r="B114" s="88"/>
      <c r="C114" s="89"/>
      <c r="D114" s="317"/>
      <c r="E114" s="319"/>
      <c r="F114" s="478"/>
      <c r="G114" s="302"/>
      <c r="H114" s="336"/>
      <c r="I114" s="337"/>
      <c r="J114" s="280"/>
      <c r="K114" s="280"/>
    </row>
    <row r="115" spans="1:11" s="79" customFormat="1" ht="12.75">
      <c r="A115" s="88"/>
      <c r="B115" s="88"/>
      <c r="C115" s="89"/>
      <c r="D115" s="317"/>
      <c r="E115" s="319"/>
      <c r="F115" s="478"/>
      <c r="G115" s="302"/>
      <c r="H115" s="336"/>
      <c r="I115" s="337"/>
      <c r="J115" s="280"/>
      <c r="K115" s="280"/>
    </row>
    <row r="116" spans="1:11" s="79" customFormat="1" ht="12.75">
      <c r="A116" s="88"/>
      <c r="B116" s="88"/>
      <c r="C116" s="89"/>
      <c r="D116" s="317"/>
      <c r="E116" s="319"/>
      <c r="F116" s="478"/>
      <c r="G116" s="302"/>
      <c r="H116" s="336"/>
      <c r="I116" s="337"/>
      <c r="J116" s="280"/>
      <c r="K116" s="280"/>
    </row>
    <row r="117" spans="1:11" s="79" customFormat="1" ht="12.75">
      <c r="A117" s="88"/>
      <c r="B117" s="88"/>
      <c r="C117" s="89"/>
      <c r="D117" s="317"/>
      <c r="E117" s="319"/>
      <c r="F117" s="478"/>
      <c r="G117" s="302"/>
      <c r="H117" s="336"/>
      <c r="I117" s="337"/>
      <c r="J117" s="280"/>
      <c r="K117" s="280"/>
    </row>
    <row r="118" spans="1:11" s="79" customFormat="1" ht="12.75">
      <c r="A118" s="88"/>
      <c r="B118" s="88"/>
      <c r="C118" s="89"/>
      <c r="D118" s="317"/>
      <c r="E118" s="319"/>
      <c r="F118" s="478"/>
      <c r="G118" s="302"/>
      <c r="H118" s="336"/>
      <c r="I118" s="337"/>
      <c r="J118" s="280"/>
      <c r="K118" s="280"/>
    </row>
    <row r="119" spans="1:11" s="79" customFormat="1" ht="12.75">
      <c r="A119" s="88"/>
      <c r="B119" s="88"/>
      <c r="C119" s="89"/>
      <c r="D119" s="317"/>
      <c r="E119" s="319"/>
      <c r="F119" s="478"/>
      <c r="G119" s="302"/>
      <c r="H119" s="336"/>
      <c r="I119" s="337"/>
      <c r="J119" s="280"/>
      <c r="K119" s="280"/>
    </row>
    <row r="120" spans="1:11" s="79" customFormat="1" ht="12.75">
      <c r="A120" s="88"/>
      <c r="B120" s="88"/>
      <c r="C120" s="89"/>
      <c r="D120" s="317"/>
      <c r="E120" s="319"/>
      <c r="F120" s="478"/>
      <c r="G120" s="302"/>
      <c r="H120" s="336"/>
      <c r="I120" s="337"/>
      <c r="J120" s="280"/>
      <c r="K120" s="280"/>
    </row>
    <row r="121" spans="1:11" s="79" customFormat="1" ht="12.75">
      <c r="A121" s="88"/>
      <c r="B121" s="88"/>
      <c r="C121" s="89"/>
      <c r="D121" s="317"/>
      <c r="E121" s="319"/>
      <c r="F121" s="478"/>
      <c r="G121" s="302"/>
      <c r="H121" s="336"/>
      <c r="I121" s="337"/>
      <c r="J121" s="280"/>
      <c r="K121" s="280"/>
    </row>
    <row r="122" spans="1:11" s="79" customFormat="1" ht="12.75">
      <c r="A122" s="88"/>
      <c r="B122" s="88"/>
      <c r="C122" s="89"/>
      <c r="D122" s="317"/>
      <c r="E122" s="319"/>
      <c r="F122" s="478"/>
      <c r="G122" s="302"/>
      <c r="H122" s="336"/>
      <c r="I122" s="337"/>
      <c r="J122" s="280"/>
      <c r="K122" s="280"/>
    </row>
    <row r="123" spans="1:11" s="79" customFormat="1" ht="12.75">
      <c r="A123" s="88"/>
      <c r="B123" s="88"/>
      <c r="C123" s="89"/>
      <c r="D123" s="317"/>
      <c r="E123" s="319"/>
      <c r="F123" s="478"/>
      <c r="G123" s="302"/>
      <c r="H123" s="336"/>
      <c r="I123" s="337"/>
      <c r="J123" s="280"/>
      <c r="K123" s="280"/>
    </row>
    <row r="124" spans="1:11" s="79" customFormat="1" ht="12.75">
      <c r="A124" s="88"/>
      <c r="B124" s="88"/>
      <c r="C124" s="89"/>
      <c r="D124" s="317"/>
      <c r="E124" s="319"/>
      <c r="F124" s="478"/>
      <c r="G124" s="302"/>
      <c r="H124" s="336"/>
      <c r="I124" s="337"/>
      <c r="J124" s="280"/>
      <c r="K124" s="280"/>
    </row>
    <row r="125" spans="1:11" s="79" customFormat="1" ht="12.75">
      <c r="A125" s="88"/>
      <c r="B125" s="88"/>
      <c r="C125" s="89"/>
      <c r="D125" s="317"/>
      <c r="E125" s="319"/>
      <c r="F125" s="478"/>
      <c r="G125" s="302"/>
      <c r="H125" s="336"/>
      <c r="I125" s="337"/>
      <c r="J125" s="280"/>
      <c r="K125" s="280"/>
    </row>
    <row r="126" spans="1:11" s="79" customFormat="1" ht="12.75">
      <c r="A126" s="88"/>
      <c r="B126" s="88"/>
      <c r="C126" s="89"/>
      <c r="D126" s="317"/>
      <c r="E126" s="319"/>
      <c r="F126" s="478"/>
      <c r="G126" s="302"/>
      <c r="H126" s="336"/>
      <c r="I126" s="337"/>
      <c r="J126" s="280"/>
      <c r="K126" s="280"/>
    </row>
    <row r="127" spans="1:11" s="79" customFormat="1" ht="12.75">
      <c r="A127" s="88"/>
      <c r="B127" s="88"/>
      <c r="C127" s="89"/>
      <c r="D127" s="317"/>
      <c r="E127" s="319"/>
      <c r="F127" s="478"/>
      <c r="G127" s="302"/>
      <c r="H127" s="336"/>
      <c r="I127" s="337"/>
      <c r="J127" s="280"/>
      <c r="K127" s="280"/>
    </row>
    <row r="128" spans="1:11" s="79" customFormat="1" ht="12.75">
      <c r="A128" s="88"/>
      <c r="B128" s="88"/>
      <c r="C128" s="89"/>
      <c r="D128" s="317"/>
      <c r="E128" s="319"/>
      <c r="F128" s="478"/>
      <c r="G128" s="302"/>
      <c r="H128" s="336"/>
      <c r="I128" s="337"/>
      <c r="J128" s="280"/>
      <c r="K128" s="280"/>
    </row>
    <row r="129" spans="1:11" s="79" customFormat="1" ht="12.75">
      <c r="A129" s="88"/>
      <c r="B129" s="88"/>
      <c r="C129" s="89"/>
      <c r="D129" s="317"/>
      <c r="E129" s="319"/>
      <c r="F129" s="478"/>
      <c r="G129" s="302"/>
      <c r="H129" s="336"/>
      <c r="I129" s="337"/>
      <c r="J129" s="280"/>
      <c r="K129" s="280"/>
    </row>
    <row r="130" spans="1:11" s="79" customFormat="1" ht="12.75">
      <c r="A130" s="88"/>
      <c r="B130" s="88"/>
      <c r="C130" s="89"/>
      <c r="D130" s="317"/>
      <c r="E130" s="319"/>
      <c r="F130" s="478"/>
      <c r="G130" s="302"/>
      <c r="H130" s="336"/>
      <c r="I130" s="337"/>
      <c r="J130" s="280"/>
      <c r="K130" s="280"/>
    </row>
    <row r="131" spans="1:11" s="79" customFormat="1" ht="12.75">
      <c r="A131" s="88"/>
      <c r="B131" s="88"/>
      <c r="C131" s="89"/>
      <c r="D131" s="317"/>
      <c r="E131" s="319"/>
      <c r="F131" s="478"/>
      <c r="G131" s="302"/>
      <c r="H131" s="336"/>
      <c r="I131" s="337"/>
      <c r="J131" s="280"/>
      <c r="K131" s="280"/>
    </row>
    <row r="132" spans="1:11" s="79" customFormat="1" ht="12.75">
      <c r="A132" s="88"/>
      <c r="B132" s="88"/>
      <c r="C132" s="89"/>
      <c r="D132" s="317"/>
      <c r="E132" s="319"/>
      <c r="F132" s="478"/>
      <c r="G132" s="302"/>
      <c r="H132" s="336"/>
      <c r="I132" s="337"/>
      <c r="J132" s="280"/>
      <c r="K132" s="280"/>
    </row>
    <row r="133" spans="1:11" s="79" customFormat="1" ht="12.75">
      <c r="A133" s="88"/>
      <c r="B133" s="88"/>
      <c r="C133" s="89"/>
      <c r="D133" s="317"/>
      <c r="E133" s="319"/>
      <c r="F133" s="478"/>
      <c r="G133" s="302"/>
      <c r="H133" s="336"/>
      <c r="I133" s="337"/>
      <c r="J133" s="280"/>
      <c r="K133" s="280"/>
    </row>
    <row r="134" spans="1:11" s="79" customFormat="1" ht="12.75">
      <c r="A134" s="88"/>
      <c r="B134" s="88"/>
      <c r="C134" s="89"/>
      <c r="D134" s="317"/>
      <c r="E134" s="319"/>
      <c r="F134" s="478"/>
      <c r="G134" s="302"/>
      <c r="H134" s="336"/>
      <c r="I134" s="337"/>
      <c r="J134" s="280"/>
      <c r="K134" s="280"/>
    </row>
    <row r="135" spans="1:11" s="79" customFormat="1" ht="12.75">
      <c r="A135" s="88"/>
      <c r="B135" s="88"/>
      <c r="C135" s="89"/>
      <c r="D135" s="317"/>
      <c r="E135" s="319"/>
      <c r="F135" s="478"/>
      <c r="G135" s="302"/>
      <c r="H135" s="336"/>
      <c r="I135" s="337"/>
      <c r="J135" s="280"/>
      <c r="K135" s="280"/>
    </row>
    <row r="136" spans="1:11" s="79" customFormat="1" ht="12.75">
      <c r="A136" s="88"/>
      <c r="B136" s="88"/>
      <c r="C136" s="89"/>
      <c r="D136" s="317"/>
      <c r="E136" s="319"/>
      <c r="F136" s="478"/>
      <c r="G136" s="302"/>
      <c r="H136" s="336"/>
      <c r="I136" s="337"/>
      <c r="J136" s="280"/>
      <c r="K136" s="280"/>
    </row>
    <row r="137" spans="1:11" s="79" customFormat="1" ht="12.75">
      <c r="A137" s="88"/>
      <c r="B137" s="88"/>
      <c r="C137" s="89"/>
      <c r="D137" s="317"/>
      <c r="E137" s="319"/>
      <c r="F137" s="478"/>
      <c r="G137" s="302"/>
      <c r="H137" s="336"/>
      <c r="I137" s="337"/>
      <c r="J137" s="280"/>
      <c r="K137" s="280"/>
    </row>
    <row r="138" spans="1:11" s="79" customFormat="1" ht="12.75">
      <c r="A138" s="88"/>
      <c r="B138" s="88"/>
      <c r="C138" s="89"/>
      <c r="D138" s="317"/>
      <c r="E138" s="319"/>
      <c r="F138" s="478"/>
      <c r="G138" s="302"/>
      <c r="H138" s="336"/>
      <c r="I138" s="337"/>
      <c r="J138" s="280"/>
      <c r="K138" s="280"/>
    </row>
    <row r="139" spans="1:11" s="79" customFormat="1" ht="12.75">
      <c r="A139" s="88"/>
      <c r="B139" s="88"/>
      <c r="C139" s="89"/>
      <c r="D139" s="317"/>
      <c r="E139" s="319"/>
      <c r="F139" s="478"/>
      <c r="G139" s="302"/>
      <c r="H139" s="336"/>
      <c r="I139" s="337"/>
      <c r="J139" s="280"/>
      <c r="K139" s="280"/>
    </row>
    <row r="140" spans="1:11" s="79" customFormat="1" ht="12.75">
      <c r="A140" s="88"/>
      <c r="B140" s="88"/>
      <c r="C140" s="89"/>
      <c r="D140" s="317"/>
      <c r="E140" s="319"/>
      <c r="F140" s="478"/>
      <c r="G140" s="302"/>
      <c r="H140" s="336"/>
      <c r="I140" s="337"/>
      <c r="J140" s="280"/>
      <c r="K140" s="280"/>
    </row>
    <row r="141" spans="1:11" s="79" customFormat="1" ht="12.75">
      <c r="A141" s="88"/>
      <c r="B141" s="88"/>
      <c r="C141" s="89"/>
      <c r="D141" s="317"/>
      <c r="E141" s="319"/>
      <c r="F141" s="478"/>
      <c r="G141" s="302"/>
      <c r="H141" s="336"/>
      <c r="I141" s="337"/>
      <c r="J141" s="280"/>
      <c r="K141" s="280"/>
    </row>
    <row r="142" spans="1:11" s="79" customFormat="1" ht="12.75">
      <c r="A142" s="88"/>
      <c r="B142" s="88"/>
      <c r="C142" s="89"/>
      <c r="D142" s="317"/>
      <c r="E142" s="319"/>
      <c r="F142" s="478"/>
      <c r="G142" s="302"/>
      <c r="H142" s="336"/>
      <c r="I142" s="337"/>
      <c r="J142" s="280"/>
      <c r="K142" s="280"/>
    </row>
    <row r="143" spans="1:11" s="79" customFormat="1" ht="12.75">
      <c r="A143" s="88"/>
      <c r="B143" s="88"/>
      <c r="C143" s="89"/>
      <c r="D143" s="317"/>
      <c r="E143" s="319"/>
      <c r="F143" s="478"/>
      <c r="G143" s="302"/>
      <c r="H143" s="336"/>
      <c r="I143" s="337"/>
      <c r="J143" s="280"/>
      <c r="K143" s="280"/>
    </row>
    <row r="144" spans="1:11" s="79" customFormat="1" ht="12.75">
      <c r="A144" s="88"/>
      <c r="B144" s="88"/>
      <c r="C144" s="89"/>
      <c r="D144" s="317"/>
      <c r="E144" s="319"/>
      <c r="F144" s="478"/>
      <c r="G144" s="302"/>
      <c r="H144" s="336"/>
      <c r="I144" s="337"/>
      <c r="J144" s="280"/>
      <c r="K144" s="280"/>
    </row>
    <row r="145" spans="1:11" s="79" customFormat="1" ht="12.75">
      <c r="A145" s="88"/>
      <c r="B145" s="88"/>
      <c r="C145" s="89"/>
      <c r="D145" s="317"/>
      <c r="E145" s="319"/>
      <c r="F145" s="478"/>
      <c r="G145" s="302"/>
      <c r="H145" s="336"/>
      <c r="I145" s="337"/>
      <c r="J145" s="280"/>
      <c r="K145" s="280"/>
    </row>
    <row r="146" spans="1:11" s="79" customFormat="1" ht="12.75">
      <c r="A146" s="88"/>
      <c r="B146" s="88"/>
      <c r="C146" s="89"/>
      <c r="D146" s="317"/>
      <c r="E146" s="319"/>
      <c r="F146" s="478"/>
      <c r="G146" s="302"/>
      <c r="H146" s="336"/>
      <c r="I146" s="337"/>
      <c r="J146" s="280"/>
      <c r="K146" s="280"/>
    </row>
    <row r="147" spans="1:11" s="79" customFormat="1" ht="12.75">
      <c r="A147" s="88"/>
      <c r="B147" s="88"/>
      <c r="C147" s="89"/>
      <c r="D147" s="317"/>
      <c r="E147" s="319"/>
      <c r="F147" s="478"/>
      <c r="G147" s="302"/>
      <c r="H147" s="336"/>
      <c r="I147" s="337"/>
      <c r="J147" s="280"/>
      <c r="K147" s="280"/>
    </row>
    <row r="148" spans="1:11" s="79" customFormat="1" ht="12.75">
      <c r="A148" s="88"/>
      <c r="B148" s="88"/>
      <c r="C148" s="89"/>
      <c r="D148" s="317"/>
      <c r="E148" s="319"/>
      <c r="F148" s="478"/>
      <c r="G148" s="302"/>
      <c r="H148" s="336"/>
      <c r="I148" s="337"/>
      <c r="J148" s="280"/>
      <c r="K148" s="280"/>
    </row>
    <row r="149" spans="1:11" s="79" customFormat="1" ht="12.75">
      <c r="A149" s="88"/>
      <c r="B149" s="88"/>
      <c r="C149" s="89"/>
      <c r="D149" s="317"/>
      <c r="E149" s="319"/>
      <c r="F149" s="478"/>
      <c r="G149" s="302"/>
      <c r="H149" s="336"/>
      <c r="I149" s="337"/>
      <c r="J149" s="280"/>
      <c r="K149" s="280"/>
    </row>
    <row r="150" spans="1:11" s="79" customFormat="1" ht="12.75">
      <c r="A150" s="88"/>
      <c r="B150" s="88"/>
      <c r="C150" s="89"/>
      <c r="D150" s="317"/>
      <c r="E150" s="319"/>
      <c r="F150" s="478"/>
      <c r="G150" s="302"/>
      <c r="H150" s="336"/>
      <c r="I150" s="337"/>
      <c r="J150" s="280"/>
      <c r="K150" s="280"/>
    </row>
    <row r="151" spans="1:11" s="79" customFormat="1" ht="12.75">
      <c r="A151" s="88"/>
      <c r="B151" s="88"/>
      <c r="C151" s="89"/>
      <c r="D151" s="317"/>
      <c r="E151" s="319"/>
      <c r="F151" s="478"/>
      <c r="G151" s="302"/>
      <c r="H151" s="336"/>
      <c r="I151" s="337"/>
      <c r="J151" s="280"/>
      <c r="K151" s="280"/>
    </row>
    <row r="152" spans="1:11" s="79" customFormat="1" ht="12.75">
      <c r="A152" s="88"/>
      <c r="B152" s="88"/>
      <c r="C152" s="89"/>
      <c r="D152" s="317"/>
      <c r="E152" s="319"/>
      <c r="F152" s="478"/>
      <c r="G152" s="302"/>
      <c r="H152" s="336"/>
      <c r="I152" s="337"/>
      <c r="J152" s="280"/>
      <c r="K152" s="280"/>
    </row>
    <row r="153" spans="1:11" s="79" customFormat="1" ht="12.75">
      <c r="A153" s="88"/>
      <c r="B153" s="88"/>
      <c r="C153" s="89"/>
      <c r="D153" s="317"/>
      <c r="E153" s="319"/>
      <c r="F153" s="478"/>
      <c r="G153" s="302"/>
      <c r="H153" s="336"/>
      <c r="I153" s="337"/>
      <c r="J153" s="280"/>
      <c r="K153" s="280"/>
    </row>
    <row r="154" spans="1:11" s="79" customFormat="1" ht="12.75">
      <c r="A154" s="88"/>
      <c r="B154" s="88"/>
      <c r="C154" s="89"/>
      <c r="D154" s="317"/>
      <c r="E154" s="319"/>
      <c r="F154" s="478"/>
      <c r="G154" s="302"/>
      <c r="H154" s="336"/>
      <c r="I154" s="337"/>
      <c r="J154" s="280"/>
      <c r="K154" s="280"/>
    </row>
    <row r="155" spans="1:11" s="79" customFormat="1" ht="12.75">
      <c r="A155" s="88"/>
      <c r="B155" s="88"/>
      <c r="C155" s="89"/>
      <c r="D155" s="317"/>
      <c r="E155" s="319"/>
      <c r="F155" s="478"/>
      <c r="G155" s="302"/>
      <c r="H155" s="336"/>
      <c r="I155" s="337"/>
      <c r="J155" s="280"/>
      <c r="K155" s="280"/>
    </row>
    <row r="156" spans="1:11" s="79" customFormat="1" ht="12.75">
      <c r="A156" s="88"/>
      <c r="B156" s="88"/>
      <c r="C156" s="89"/>
      <c r="D156" s="317"/>
      <c r="E156" s="319"/>
      <c r="F156" s="478"/>
      <c r="G156" s="302"/>
      <c r="H156" s="336"/>
      <c r="I156" s="337"/>
      <c r="J156" s="280"/>
      <c r="K156" s="280"/>
    </row>
    <row r="157" spans="1:11" s="79" customFormat="1" ht="12.75">
      <c r="A157" s="88"/>
      <c r="B157" s="88"/>
      <c r="C157" s="89"/>
      <c r="D157" s="317"/>
      <c r="E157" s="319"/>
      <c r="F157" s="478"/>
      <c r="G157" s="302"/>
      <c r="H157" s="336"/>
      <c r="I157" s="337"/>
      <c r="J157" s="280"/>
      <c r="K157" s="280"/>
    </row>
    <row r="158" spans="1:11" s="79" customFormat="1" ht="12.75">
      <c r="A158" s="88"/>
      <c r="B158" s="88"/>
      <c r="C158" s="89"/>
      <c r="D158" s="317"/>
      <c r="E158" s="319"/>
      <c r="F158" s="478"/>
      <c r="G158" s="302"/>
      <c r="H158" s="336"/>
      <c r="I158" s="337"/>
      <c r="J158" s="280"/>
      <c r="K158" s="280"/>
    </row>
    <row r="159" spans="1:11" s="79" customFormat="1" ht="12.75">
      <c r="A159" s="88"/>
      <c r="B159" s="88"/>
      <c r="C159" s="89"/>
      <c r="D159" s="317"/>
      <c r="E159" s="319"/>
      <c r="F159" s="478"/>
      <c r="G159" s="302"/>
      <c r="H159" s="336"/>
      <c r="I159" s="337"/>
      <c r="J159" s="280"/>
      <c r="K159" s="280"/>
    </row>
    <row r="160" spans="1:11" s="79" customFormat="1" ht="12.75">
      <c r="A160" s="88"/>
      <c r="B160" s="88"/>
      <c r="C160" s="89"/>
      <c r="D160" s="317"/>
      <c r="E160" s="319"/>
      <c r="F160" s="478"/>
      <c r="G160" s="302"/>
      <c r="H160" s="336"/>
      <c r="I160" s="337"/>
      <c r="J160" s="280"/>
      <c r="K160" s="280"/>
    </row>
    <row r="161" spans="1:11" s="79" customFormat="1" ht="12.75">
      <c r="A161" s="88"/>
      <c r="B161" s="88"/>
      <c r="C161" s="89"/>
      <c r="D161" s="317"/>
      <c r="E161" s="319"/>
      <c r="F161" s="478"/>
      <c r="G161" s="302"/>
      <c r="H161" s="336"/>
      <c r="I161" s="337"/>
      <c r="J161" s="280"/>
      <c r="K161" s="280"/>
    </row>
  </sheetData>
  <sheetProtection password="CAEC" sheet="1" objects="1" scenarios="1"/>
  <mergeCells count="2">
    <mergeCell ref="L6:L9"/>
    <mergeCell ref="M6:M7"/>
  </mergeCells>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&amp;R&amp;"Projekt,Regular"&amp;72P&amp;"ProArc,Regular"&amp;18          </oddHeader>
    <oddFooter>&amp;C&amp;6 &amp; List: &amp;A&amp;R&amp;9&amp;P</oddFooter>
  </headerFooter>
</worksheet>
</file>

<file path=xl/worksheets/sheet12.xml><?xml version="1.0" encoding="utf-8"?>
<worksheet xmlns="http://schemas.openxmlformats.org/spreadsheetml/2006/main" xmlns:r="http://schemas.openxmlformats.org/officeDocument/2006/relationships">
  <sheetPr codeName="List35"/>
  <dimension ref="A1:P139"/>
  <sheetViews>
    <sheetView view="pageBreakPreview" zoomScale="120" zoomScaleSheetLayoutView="120" zoomScalePageLayoutView="0" workbookViewId="0" topLeftCell="A1">
      <selection activeCell="C5" sqref="C5"/>
    </sheetView>
  </sheetViews>
  <sheetFormatPr defaultColWidth="9.00390625" defaultRowHeight="12.75"/>
  <cols>
    <col min="1" max="1" width="3.125" style="77" customWidth="1"/>
    <col min="2" max="2" width="4.375" style="77" customWidth="1"/>
    <col min="3" max="3" width="43.75390625" style="111" customWidth="1"/>
    <col min="4" max="4" width="6.25390625" style="300" customWidth="1"/>
    <col min="5" max="5" width="7.625" style="345" customWidth="1"/>
    <col min="6" max="6" width="9.625" style="477" customWidth="1"/>
    <col min="7" max="7" width="13.25390625" style="287" customWidth="1"/>
    <col min="8" max="8" width="20.375" style="301" hidden="1" customWidth="1"/>
    <col min="9" max="9" width="11.75390625" style="337" hidden="1" customWidth="1"/>
    <col min="10" max="11" width="11.75390625" style="183" hidden="1"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2" s="123" customFormat="1" ht="18.75">
      <c r="A1" s="107" t="str">
        <f>+OSNOVA!A2</f>
        <v>POPIS DEL S PREDRAČUNOM</v>
      </c>
      <c r="C1" s="107"/>
      <c r="D1" s="294"/>
      <c r="E1" s="343"/>
      <c r="F1" s="475"/>
      <c r="G1" s="295"/>
      <c r="H1" s="296"/>
      <c r="I1" s="337"/>
      <c r="J1" s="276"/>
      <c r="K1" s="276"/>
      <c r="L1" s="76"/>
    </row>
    <row r="2" spans="1:12" s="123" customFormat="1" ht="18.75">
      <c r="A2" s="107"/>
      <c r="B2" s="107"/>
      <c r="C2" s="107"/>
      <c r="D2" s="294"/>
      <c r="E2" s="343"/>
      <c r="F2" s="475"/>
      <c r="G2" s="295"/>
      <c r="H2" s="296"/>
      <c r="I2" s="337"/>
      <c r="J2" s="276"/>
      <c r="K2" s="276"/>
      <c r="L2" s="76"/>
    </row>
    <row r="3" spans="1:12" s="123" customFormat="1" ht="18.75">
      <c r="A3" s="107" t="str">
        <f>+OZN</f>
        <v>3.</v>
      </c>
      <c r="C3" s="107" t="str">
        <f>+DEL</f>
        <v>GRADBENOOBRTNIŠKA DELA</v>
      </c>
      <c r="D3" s="294"/>
      <c r="E3" s="343"/>
      <c r="F3" s="475"/>
      <c r="G3" s="295"/>
      <c r="H3" s="296"/>
      <c r="I3" s="337"/>
      <c r="J3" s="276"/>
      <c r="K3" s="276"/>
      <c r="L3" s="76"/>
    </row>
    <row r="4" spans="1:13" s="123" customFormat="1" ht="18.75">
      <c r="A4" s="107"/>
      <c r="B4" s="106"/>
      <c r="C4" s="107"/>
      <c r="D4" s="294"/>
      <c r="E4" s="343"/>
      <c r="F4" s="475"/>
      <c r="G4" s="295"/>
      <c r="H4" s="296"/>
      <c r="I4" s="337"/>
      <c r="J4" s="276"/>
      <c r="K4" s="276"/>
      <c r="L4" s="93"/>
      <c r="M4" s="76"/>
    </row>
    <row r="5" spans="1:13" s="173" customFormat="1" ht="18.75">
      <c r="A5" s="290" t="str">
        <f>OSNOVA!G41</f>
        <v>A.</v>
      </c>
      <c r="B5" s="169"/>
      <c r="C5" s="168" t="str">
        <f>OSNOVA!H41</f>
        <v>GRADBENA DELA</v>
      </c>
      <c r="D5" s="297"/>
      <c r="E5" s="344"/>
      <c r="F5" s="476"/>
      <c r="G5" s="298"/>
      <c r="H5" s="299"/>
      <c r="I5" s="337"/>
      <c r="J5" s="273"/>
      <c r="K5" s="273"/>
      <c r="L5" s="174"/>
      <c r="M5" s="175"/>
    </row>
    <row r="6" spans="1:13" ht="14.25" customHeight="1">
      <c r="A6" s="97" t="s">
        <v>148</v>
      </c>
      <c r="B6" s="97"/>
      <c r="L6" s="509"/>
      <c r="M6" s="510"/>
    </row>
    <row r="7" spans="3:13" ht="12.75">
      <c r="C7" s="429"/>
      <c r="D7" s="302"/>
      <c r="E7" s="318"/>
      <c r="F7" s="478"/>
      <c r="G7" s="302"/>
      <c r="L7" s="509"/>
      <c r="M7" s="510"/>
    </row>
    <row r="8" spans="3:13" ht="12.75">
      <c r="C8" s="342"/>
      <c r="D8" s="302"/>
      <c r="E8" s="318"/>
      <c r="F8" s="478"/>
      <c r="G8" s="302"/>
      <c r="L8" s="509"/>
      <c r="M8" s="135"/>
    </row>
    <row r="9" spans="1:13" ht="12.75" customHeight="1">
      <c r="A9" s="97" t="s">
        <v>157</v>
      </c>
      <c r="B9" s="97"/>
      <c r="C9" s="116"/>
      <c r="D9" s="302"/>
      <c r="E9" s="318"/>
      <c r="F9" s="478"/>
      <c r="G9" s="302"/>
      <c r="L9" s="509"/>
      <c r="M9" s="78"/>
    </row>
    <row r="10" spans="1:16" s="120" customFormat="1" ht="12.75">
      <c r="A10" s="98" t="s">
        <v>250</v>
      </c>
      <c r="B10" s="98"/>
      <c r="C10" s="132" t="s">
        <v>251</v>
      </c>
      <c r="D10" s="303" t="s">
        <v>252</v>
      </c>
      <c r="E10" s="346" t="s">
        <v>253</v>
      </c>
      <c r="F10" s="479" t="s">
        <v>254</v>
      </c>
      <c r="G10" s="304" t="s">
        <v>255</v>
      </c>
      <c r="H10" s="305"/>
      <c r="I10" s="338"/>
      <c r="J10" s="274"/>
      <c r="K10" s="274"/>
      <c r="M10" s="122"/>
      <c r="O10" s="121"/>
      <c r="P10" s="121"/>
    </row>
    <row r="11" spans="3:7" ht="12.75">
      <c r="C11" s="133"/>
      <c r="G11" s="306"/>
    </row>
    <row r="12" spans="1:11" s="179" customFormat="1" ht="16.5" thickBot="1">
      <c r="A12" s="176"/>
      <c r="B12" s="177" t="s">
        <v>178</v>
      </c>
      <c r="C12" s="178" t="str">
        <f>OSNOVA!H52</f>
        <v>Voziščna konstrukcija</v>
      </c>
      <c r="D12" s="307"/>
      <c r="E12" s="347"/>
      <c r="F12" s="480"/>
      <c r="G12" s="308"/>
      <c r="H12" s="309"/>
      <c r="I12" s="337"/>
      <c r="J12" s="277"/>
      <c r="K12" s="277"/>
    </row>
    <row r="13" spans="1:7" ht="12.75">
      <c r="A13" s="160"/>
      <c r="B13" s="112"/>
      <c r="C13" s="133"/>
      <c r="G13" s="306"/>
    </row>
    <row r="14" spans="1:11" ht="36">
      <c r="A14" s="161" t="str">
        <f>$B$12</f>
        <v>VIII.</v>
      </c>
      <c r="B14" s="156">
        <f>1</f>
        <v>1</v>
      </c>
      <c r="C14" s="455" t="s">
        <v>226</v>
      </c>
      <c r="D14" s="310" t="s">
        <v>171</v>
      </c>
      <c r="E14" s="348">
        <v>510</v>
      </c>
      <c r="F14" s="481"/>
      <c r="G14" s="311">
        <f>IF(OSNOVA!$B$53=1,E14*F14,"")</f>
        <v>0</v>
      </c>
      <c r="H14" s="312"/>
      <c r="I14" s="339"/>
      <c r="J14" s="278"/>
      <c r="K14" s="278"/>
    </row>
    <row r="15" spans="1:11" ht="12.75">
      <c r="A15" s="161"/>
      <c r="B15" s="156"/>
      <c r="C15" s="455"/>
      <c r="D15" s="310"/>
      <c r="E15" s="348"/>
      <c r="F15" s="481"/>
      <c r="G15" s="311"/>
      <c r="H15" s="316"/>
      <c r="J15" s="279"/>
      <c r="K15" s="279"/>
    </row>
    <row r="16" spans="1:11" ht="36">
      <c r="A16" s="161" t="str">
        <f>$B$12</f>
        <v>VIII.</v>
      </c>
      <c r="B16" s="89">
        <f>COUNT($A$14:B15)+1</f>
        <v>2</v>
      </c>
      <c r="C16" s="359" t="s">
        <v>227</v>
      </c>
      <c r="D16" s="310" t="s">
        <v>172</v>
      </c>
      <c r="E16" s="348">
        <v>1700</v>
      </c>
      <c r="F16" s="481"/>
      <c r="G16" s="311">
        <f>IF(OSNOVA!$B$53=1,E16*F16,"")</f>
        <v>0</v>
      </c>
      <c r="H16" s="312"/>
      <c r="I16" s="339"/>
      <c r="J16" s="278"/>
      <c r="K16" s="278"/>
    </row>
    <row r="17" spans="1:11" ht="12.75">
      <c r="A17" s="161"/>
      <c r="B17" s="156"/>
      <c r="C17" s="116"/>
      <c r="D17" s="440"/>
      <c r="E17" s="441"/>
      <c r="F17" s="497"/>
      <c r="G17" s="454"/>
      <c r="H17" s="316"/>
      <c r="J17" s="279"/>
      <c r="K17" s="279"/>
    </row>
    <row r="18" spans="1:11" ht="36">
      <c r="A18" s="161" t="str">
        <f>$B$12</f>
        <v>VIII.</v>
      </c>
      <c r="B18" s="89">
        <f>COUNT($A$14:B17)+1</f>
        <v>3</v>
      </c>
      <c r="C18" s="455" t="s">
        <v>228</v>
      </c>
      <c r="D18" s="310" t="s">
        <v>172</v>
      </c>
      <c r="E18" s="348">
        <v>1700</v>
      </c>
      <c r="F18" s="481"/>
      <c r="G18" s="311">
        <f>IF(OSNOVA!$B$53=1,E18*F18,"")</f>
        <v>0</v>
      </c>
      <c r="H18" s="312"/>
      <c r="I18" s="339"/>
      <c r="J18" s="278"/>
      <c r="K18" s="278"/>
    </row>
    <row r="19" spans="1:11" ht="12.75">
      <c r="A19" s="161"/>
      <c r="B19" s="156"/>
      <c r="C19" s="116"/>
      <c r="D19" s="440"/>
      <c r="E19" s="441"/>
      <c r="F19" s="497"/>
      <c r="G19" s="454"/>
      <c r="H19" s="316"/>
      <c r="J19" s="279"/>
      <c r="K19" s="279"/>
    </row>
    <row r="20" spans="1:11" ht="60">
      <c r="A20" s="161" t="str">
        <f>$B$12</f>
        <v>VIII.</v>
      </c>
      <c r="B20" s="89">
        <f>COUNT($A$14:B19)+1</f>
        <v>4</v>
      </c>
      <c r="C20" s="455" t="s">
        <v>229</v>
      </c>
      <c r="D20" s="310" t="s">
        <v>172</v>
      </c>
      <c r="E20" s="348">
        <v>1700</v>
      </c>
      <c r="F20" s="481"/>
      <c r="G20" s="311">
        <f>IF(OSNOVA!$B$53=1,E20*F20,"")</f>
        <v>0</v>
      </c>
      <c r="H20" s="312"/>
      <c r="I20" s="339"/>
      <c r="J20" s="278"/>
      <c r="K20" s="278"/>
    </row>
    <row r="21" spans="1:11" ht="12.75">
      <c r="A21" s="161"/>
      <c r="B21" s="89"/>
      <c r="C21" s="455"/>
      <c r="D21" s="310"/>
      <c r="E21" s="348"/>
      <c r="F21" s="481"/>
      <c r="G21" s="311"/>
      <c r="H21" s="316"/>
      <c r="J21" s="279"/>
      <c r="K21" s="279"/>
    </row>
    <row r="22" spans="1:11" ht="48">
      <c r="A22" s="161" t="str">
        <f>$B$12</f>
        <v>VIII.</v>
      </c>
      <c r="B22" s="89">
        <f>COUNT($A$14:B21)+1</f>
        <v>5</v>
      </c>
      <c r="C22" s="455" t="s">
        <v>230</v>
      </c>
      <c r="D22" s="310" t="s">
        <v>257</v>
      </c>
      <c r="E22" s="348">
        <v>228</v>
      </c>
      <c r="F22" s="481"/>
      <c r="G22" s="311">
        <f>IF(OSNOVA!$B$53=1,E22*F22,"")</f>
        <v>0</v>
      </c>
      <c r="H22" s="312"/>
      <c r="I22" s="339"/>
      <c r="J22" s="278"/>
      <c r="K22" s="278"/>
    </row>
    <row r="23" spans="1:11" ht="12.75">
      <c r="A23" s="161"/>
      <c r="B23" s="89"/>
      <c r="C23" s="122"/>
      <c r="D23" s="122"/>
      <c r="E23" s="122"/>
      <c r="F23" s="482"/>
      <c r="G23" s="122"/>
      <c r="H23" s="122"/>
      <c r="I23" s="122"/>
      <c r="J23" s="122"/>
      <c r="K23" s="122"/>
    </row>
    <row r="24" spans="1:7" ht="12.75">
      <c r="A24" s="160"/>
      <c r="B24" s="112"/>
      <c r="C24" s="122"/>
      <c r="G24" s="306"/>
    </row>
    <row r="25" spans="1:11" s="150" customFormat="1" ht="13.5" thickBot="1">
      <c r="A25" s="163"/>
      <c r="B25" s="158"/>
      <c r="C25" s="414"/>
      <c r="D25" s="320"/>
      <c r="E25" s="149" t="str">
        <f>CONCATENATE(B12," ",C12," - SKUPAJ:")</f>
        <v>VIII. Voziščna konstrukcija - SKUPAJ:</v>
      </c>
      <c r="F25" s="484"/>
      <c r="G25" s="321">
        <f>IF(OSNOVA!$B$53=1,SUM(G13:G24),"")</f>
        <v>0</v>
      </c>
      <c r="H25" s="322"/>
      <c r="I25" s="341"/>
      <c r="J25" s="199"/>
      <c r="K25" s="199"/>
    </row>
    <row r="26" spans="1:11" s="125" customFormat="1" ht="15">
      <c r="A26" s="164"/>
      <c r="B26" s="159"/>
      <c r="C26" s="114"/>
      <c r="D26" s="323"/>
      <c r="E26" s="350"/>
      <c r="F26" s="485"/>
      <c r="G26" s="324"/>
      <c r="H26" s="325"/>
      <c r="I26" s="341"/>
      <c r="J26" s="272"/>
      <c r="K26" s="272"/>
    </row>
    <row r="27" spans="1:12" s="185" customFormat="1" ht="14.25" customHeight="1">
      <c r="A27" s="180"/>
      <c r="B27" s="180"/>
      <c r="C27" s="181"/>
      <c r="D27" s="326"/>
      <c r="E27" s="351"/>
      <c r="F27" s="486"/>
      <c r="G27" s="327"/>
      <c r="H27" s="328"/>
      <c r="I27" s="337"/>
      <c r="J27" s="183"/>
      <c r="K27" s="183"/>
      <c r="L27" s="184"/>
    </row>
    <row r="28" spans="1:11" s="185" customFormat="1" ht="12.75">
      <c r="A28" s="97"/>
      <c r="B28" s="186"/>
      <c r="C28" s="431"/>
      <c r="D28" s="432"/>
      <c r="E28" s="433"/>
      <c r="F28" s="494"/>
      <c r="G28" s="329"/>
      <c r="H28" s="328"/>
      <c r="I28" s="337"/>
      <c r="J28" s="183"/>
      <c r="K28" s="183"/>
    </row>
    <row r="29" spans="1:16" s="150" customFormat="1" ht="12.75">
      <c r="A29" s="189"/>
      <c r="B29" s="189"/>
      <c r="C29" s="431"/>
      <c r="D29" s="432"/>
      <c r="E29" s="433"/>
      <c r="F29" s="494"/>
      <c r="G29" s="127"/>
      <c r="H29" s="331"/>
      <c r="I29" s="341"/>
      <c r="J29" s="199"/>
      <c r="K29" s="199"/>
      <c r="M29" s="185"/>
      <c r="O29" s="188"/>
      <c r="P29" s="188"/>
    </row>
    <row r="30" spans="1:11" s="152" customFormat="1" ht="12.75">
      <c r="A30" s="151"/>
      <c r="B30" s="151"/>
      <c r="C30" s="431"/>
      <c r="D30" s="432"/>
      <c r="E30" s="433"/>
      <c r="F30" s="494"/>
      <c r="G30" s="332"/>
      <c r="H30" s="333"/>
      <c r="I30" s="341"/>
      <c r="J30" s="275"/>
      <c r="K30" s="275"/>
    </row>
    <row r="31" spans="1:11" s="185" customFormat="1" ht="12.75">
      <c r="A31" s="193"/>
      <c r="B31" s="193"/>
      <c r="C31" s="439"/>
      <c r="D31" s="440"/>
      <c r="E31" s="441"/>
      <c r="F31" s="495"/>
      <c r="G31" s="334"/>
      <c r="H31" s="328"/>
      <c r="I31" s="337"/>
      <c r="J31" s="183"/>
      <c r="K31" s="183"/>
    </row>
    <row r="32" spans="1:11" s="152" customFormat="1" ht="12.75">
      <c r="A32" s="151"/>
      <c r="B32" s="151"/>
      <c r="C32" s="442"/>
      <c r="D32" s="443"/>
      <c r="E32" s="444"/>
      <c r="F32" s="496"/>
      <c r="G32" s="332"/>
      <c r="H32" s="333"/>
      <c r="I32" s="341"/>
      <c r="J32" s="275"/>
      <c r="K32" s="275"/>
    </row>
    <row r="33" spans="1:11" s="152" customFormat="1" ht="12.75">
      <c r="A33" s="151"/>
      <c r="B33" s="151"/>
      <c r="C33" s="439"/>
      <c r="D33" s="440"/>
      <c r="E33" s="441"/>
      <c r="F33" s="495"/>
      <c r="G33" s="332"/>
      <c r="H33" s="333"/>
      <c r="I33" s="341"/>
      <c r="J33" s="275"/>
      <c r="K33" s="275"/>
    </row>
    <row r="34" spans="1:16" s="185" customFormat="1" ht="12.75">
      <c r="A34" s="198"/>
      <c r="B34" s="198"/>
      <c r="D34" s="392"/>
      <c r="E34" s="399"/>
      <c r="F34" s="491"/>
      <c r="G34" s="335"/>
      <c r="H34" s="322"/>
      <c r="I34" s="341"/>
      <c r="J34" s="199"/>
      <c r="K34" s="199"/>
      <c r="P34" s="153"/>
    </row>
    <row r="35" spans="1:11" s="152" customFormat="1" ht="12.75">
      <c r="A35" s="154"/>
      <c r="B35" s="151"/>
      <c r="C35" s="400"/>
      <c r="D35" s="393"/>
      <c r="E35" s="399"/>
      <c r="F35" s="489"/>
      <c r="G35" s="332"/>
      <c r="H35" s="333"/>
      <c r="I35" s="341"/>
      <c r="J35" s="275"/>
      <c r="K35" s="275"/>
    </row>
    <row r="36" spans="1:11" s="185" customFormat="1" ht="12.75">
      <c r="A36" s="195"/>
      <c r="B36" s="195"/>
      <c r="C36" s="398"/>
      <c r="D36" s="394"/>
      <c r="E36" s="401"/>
      <c r="F36" s="490"/>
      <c r="G36" s="329"/>
      <c r="H36" s="328"/>
      <c r="I36" s="337"/>
      <c r="J36" s="183"/>
      <c r="K36" s="183"/>
    </row>
    <row r="37" spans="1:11" s="79" customFormat="1" ht="12.75">
      <c r="A37" s="88"/>
      <c r="B37" s="88"/>
      <c r="C37" s="400"/>
      <c r="D37" s="393"/>
      <c r="E37" s="399"/>
      <c r="F37" s="478"/>
      <c r="G37" s="302"/>
      <c r="H37" s="336"/>
      <c r="I37" s="337"/>
      <c r="J37" s="280"/>
      <c r="K37" s="280"/>
    </row>
    <row r="38" spans="1:11" s="79" customFormat="1" ht="12.75">
      <c r="A38" s="88"/>
      <c r="B38" s="88"/>
      <c r="D38" s="392"/>
      <c r="E38" s="399"/>
      <c r="F38" s="478"/>
      <c r="G38" s="302"/>
      <c r="H38" s="336"/>
      <c r="I38" s="337"/>
      <c r="J38" s="280"/>
      <c r="K38" s="280"/>
    </row>
    <row r="39" spans="1:11" s="79" customFormat="1" ht="12.75">
      <c r="A39" s="88"/>
      <c r="B39" s="88"/>
      <c r="C39" s="400"/>
      <c r="D39" s="393"/>
      <c r="E39" s="401"/>
      <c r="F39" s="478"/>
      <c r="G39" s="302"/>
      <c r="H39" s="336"/>
      <c r="I39" s="337"/>
      <c r="J39" s="280"/>
      <c r="K39" s="280"/>
    </row>
    <row r="40" spans="1:11" s="79" customFormat="1" ht="12.75">
      <c r="A40" s="88"/>
      <c r="B40" s="88"/>
      <c r="C40" s="89"/>
      <c r="D40" s="317"/>
      <c r="E40" s="319"/>
      <c r="F40" s="478"/>
      <c r="G40" s="302"/>
      <c r="H40" s="336"/>
      <c r="I40" s="337"/>
      <c r="J40" s="280"/>
      <c r="K40" s="280"/>
    </row>
    <row r="41" spans="1:11" s="79" customFormat="1" ht="12.75">
      <c r="A41" s="88"/>
      <c r="B41" s="88"/>
      <c r="C41" s="89"/>
      <c r="D41" s="317"/>
      <c r="E41" s="319"/>
      <c r="F41" s="478"/>
      <c r="G41" s="302"/>
      <c r="H41" s="336"/>
      <c r="I41" s="337"/>
      <c r="J41" s="280"/>
      <c r="K41" s="280"/>
    </row>
    <row r="42" spans="1:11" s="79" customFormat="1" ht="12.75">
      <c r="A42" s="88"/>
      <c r="B42" s="88"/>
      <c r="C42" s="89"/>
      <c r="D42" s="317"/>
      <c r="E42" s="319"/>
      <c r="F42" s="478"/>
      <c r="G42" s="302"/>
      <c r="H42" s="336"/>
      <c r="I42" s="337"/>
      <c r="J42" s="280"/>
      <c r="K42" s="280"/>
    </row>
    <row r="43" spans="1:11" s="79" customFormat="1" ht="12.75">
      <c r="A43" s="88"/>
      <c r="B43" s="88"/>
      <c r="C43" s="89"/>
      <c r="D43" s="317"/>
      <c r="E43" s="319"/>
      <c r="F43" s="478"/>
      <c r="G43" s="302"/>
      <c r="H43" s="336"/>
      <c r="I43" s="337"/>
      <c r="J43" s="280"/>
      <c r="K43" s="280"/>
    </row>
    <row r="44" spans="1:11" s="79" customFormat="1" ht="12.75">
      <c r="A44" s="88"/>
      <c r="B44" s="88"/>
      <c r="C44" s="89"/>
      <c r="D44" s="317"/>
      <c r="E44" s="319"/>
      <c r="F44" s="478"/>
      <c r="G44" s="302"/>
      <c r="H44" s="336"/>
      <c r="I44" s="337"/>
      <c r="J44" s="280"/>
      <c r="K44" s="280"/>
    </row>
    <row r="45" spans="1:11" s="79" customFormat="1" ht="12.75">
      <c r="A45" s="88"/>
      <c r="B45" s="88"/>
      <c r="C45" s="89"/>
      <c r="D45" s="317"/>
      <c r="E45" s="319"/>
      <c r="F45" s="478"/>
      <c r="G45" s="302"/>
      <c r="H45" s="336"/>
      <c r="I45" s="337"/>
      <c r="J45" s="280"/>
      <c r="K45" s="280"/>
    </row>
    <row r="46" spans="1:11" s="79" customFormat="1" ht="12.75">
      <c r="A46" s="88"/>
      <c r="B46" s="88"/>
      <c r="C46" s="89"/>
      <c r="D46" s="317"/>
      <c r="E46" s="319"/>
      <c r="F46" s="478"/>
      <c r="G46" s="302"/>
      <c r="H46" s="336"/>
      <c r="I46" s="337"/>
      <c r="J46" s="280"/>
      <c r="K46" s="280"/>
    </row>
    <row r="47" spans="1:11" s="79" customFormat="1" ht="12.75">
      <c r="A47" s="88"/>
      <c r="B47" s="88"/>
      <c r="C47" s="89"/>
      <c r="D47" s="317"/>
      <c r="E47" s="319"/>
      <c r="F47" s="478"/>
      <c r="G47" s="302"/>
      <c r="H47" s="336"/>
      <c r="I47" s="337"/>
      <c r="J47" s="280"/>
      <c r="K47" s="280"/>
    </row>
    <row r="48" spans="1:11" s="79" customFormat="1" ht="12.75">
      <c r="A48" s="88"/>
      <c r="B48" s="88"/>
      <c r="C48" s="89"/>
      <c r="D48" s="317"/>
      <c r="E48" s="319"/>
      <c r="F48" s="478"/>
      <c r="G48" s="302"/>
      <c r="H48" s="336"/>
      <c r="I48" s="337"/>
      <c r="J48" s="280"/>
      <c r="K48" s="280"/>
    </row>
    <row r="49" spans="1:11" s="79" customFormat="1" ht="12.75">
      <c r="A49" s="88"/>
      <c r="B49" s="88"/>
      <c r="C49" s="89"/>
      <c r="D49" s="317"/>
      <c r="E49" s="319"/>
      <c r="F49" s="478"/>
      <c r="G49" s="302"/>
      <c r="H49" s="336"/>
      <c r="I49" s="337"/>
      <c r="J49" s="280"/>
      <c r="K49" s="280"/>
    </row>
    <row r="50" spans="1:11" s="79" customFormat="1" ht="12.75">
      <c r="A50" s="88"/>
      <c r="B50" s="88"/>
      <c r="C50" s="89"/>
      <c r="D50" s="317"/>
      <c r="E50" s="319"/>
      <c r="F50" s="478"/>
      <c r="G50" s="302"/>
      <c r="H50" s="336"/>
      <c r="I50" s="337"/>
      <c r="J50" s="280"/>
      <c r="K50" s="280"/>
    </row>
    <row r="51" spans="1:11" s="79" customFormat="1" ht="12.75">
      <c r="A51" s="88"/>
      <c r="B51" s="88"/>
      <c r="C51" s="89"/>
      <c r="D51" s="317"/>
      <c r="E51" s="319"/>
      <c r="F51" s="478"/>
      <c r="G51" s="302"/>
      <c r="H51" s="336"/>
      <c r="I51" s="337"/>
      <c r="J51" s="280"/>
      <c r="K51" s="280"/>
    </row>
    <row r="52" spans="1:11" s="79" customFormat="1" ht="12.75">
      <c r="A52" s="88"/>
      <c r="B52" s="88"/>
      <c r="C52" s="89"/>
      <c r="D52" s="317"/>
      <c r="E52" s="319"/>
      <c r="F52" s="478"/>
      <c r="G52" s="302"/>
      <c r="H52" s="336"/>
      <c r="I52" s="337"/>
      <c r="J52" s="280"/>
      <c r="K52" s="280"/>
    </row>
    <row r="53" spans="1:11" s="79" customFormat="1" ht="12.75">
      <c r="A53" s="88"/>
      <c r="B53" s="88"/>
      <c r="C53" s="89"/>
      <c r="D53" s="317"/>
      <c r="E53" s="319"/>
      <c r="F53" s="478"/>
      <c r="G53" s="302"/>
      <c r="H53" s="336"/>
      <c r="I53" s="337"/>
      <c r="J53" s="280"/>
      <c r="K53" s="280"/>
    </row>
    <row r="54" spans="1:11" s="79" customFormat="1" ht="12.75">
      <c r="A54" s="88"/>
      <c r="B54" s="88"/>
      <c r="C54" s="89"/>
      <c r="D54" s="317"/>
      <c r="E54" s="319"/>
      <c r="F54" s="478"/>
      <c r="G54" s="302"/>
      <c r="H54" s="336"/>
      <c r="I54" s="337"/>
      <c r="J54" s="280"/>
      <c r="K54" s="280"/>
    </row>
    <row r="55" spans="1:11" s="79" customFormat="1" ht="12.75">
      <c r="A55" s="88"/>
      <c r="B55" s="88"/>
      <c r="C55" s="89"/>
      <c r="D55" s="317"/>
      <c r="E55" s="319"/>
      <c r="F55" s="478"/>
      <c r="G55" s="302"/>
      <c r="H55" s="336"/>
      <c r="I55" s="337"/>
      <c r="J55" s="280"/>
      <c r="K55" s="280"/>
    </row>
    <row r="56" spans="1:11" s="79" customFormat="1" ht="12.75">
      <c r="A56" s="88"/>
      <c r="B56" s="88"/>
      <c r="C56" s="89"/>
      <c r="D56" s="317"/>
      <c r="E56" s="319"/>
      <c r="F56" s="478"/>
      <c r="G56" s="302"/>
      <c r="H56" s="336"/>
      <c r="I56" s="337"/>
      <c r="J56" s="280"/>
      <c r="K56" s="280"/>
    </row>
    <row r="57" spans="1:11" s="79" customFormat="1" ht="12.75">
      <c r="A57" s="88"/>
      <c r="B57" s="88"/>
      <c r="C57" s="89"/>
      <c r="D57" s="317"/>
      <c r="E57" s="319"/>
      <c r="F57" s="478"/>
      <c r="G57" s="302"/>
      <c r="H57" s="336"/>
      <c r="I57" s="337"/>
      <c r="J57" s="280"/>
      <c r="K57" s="280"/>
    </row>
    <row r="58" spans="1:11" s="79" customFormat="1" ht="12.75">
      <c r="A58" s="88"/>
      <c r="B58" s="88"/>
      <c r="C58" s="89"/>
      <c r="D58" s="317"/>
      <c r="E58" s="319"/>
      <c r="F58" s="478"/>
      <c r="G58" s="302"/>
      <c r="H58" s="336"/>
      <c r="I58" s="337"/>
      <c r="J58" s="280"/>
      <c r="K58" s="280"/>
    </row>
    <row r="59" spans="1:11" s="79" customFormat="1" ht="12.75">
      <c r="A59" s="88"/>
      <c r="B59" s="88"/>
      <c r="C59" s="89"/>
      <c r="D59" s="317"/>
      <c r="E59" s="319"/>
      <c r="F59" s="478"/>
      <c r="G59" s="302"/>
      <c r="H59" s="336"/>
      <c r="I59" s="337"/>
      <c r="J59" s="280"/>
      <c r="K59" s="280"/>
    </row>
    <row r="60" spans="1:11" s="79" customFormat="1" ht="12.75">
      <c r="A60" s="88"/>
      <c r="B60" s="88"/>
      <c r="C60" s="89"/>
      <c r="D60" s="317"/>
      <c r="E60" s="319"/>
      <c r="F60" s="478"/>
      <c r="G60" s="302"/>
      <c r="H60" s="336"/>
      <c r="I60" s="337"/>
      <c r="J60" s="280"/>
      <c r="K60" s="280"/>
    </row>
    <row r="61" spans="1:11" s="79" customFormat="1" ht="12.75">
      <c r="A61" s="88"/>
      <c r="B61" s="88"/>
      <c r="C61" s="89"/>
      <c r="D61" s="317"/>
      <c r="E61" s="319"/>
      <c r="F61" s="478"/>
      <c r="G61" s="302"/>
      <c r="H61" s="336"/>
      <c r="I61" s="337"/>
      <c r="J61" s="280"/>
      <c r="K61" s="280"/>
    </row>
    <row r="62" spans="1:11" s="79" customFormat="1" ht="12.75">
      <c r="A62" s="88"/>
      <c r="B62" s="88"/>
      <c r="C62" s="89"/>
      <c r="D62" s="317"/>
      <c r="E62" s="319"/>
      <c r="F62" s="478"/>
      <c r="G62" s="302"/>
      <c r="H62" s="336"/>
      <c r="I62" s="337"/>
      <c r="J62" s="280"/>
      <c r="K62" s="280"/>
    </row>
    <row r="63" spans="1:11" s="79" customFormat="1" ht="12.75">
      <c r="A63" s="88"/>
      <c r="B63" s="88"/>
      <c r="C63" s="89"/>
      <c r="D63" s="317"/>
      <c r="E63" s="319"/>
      <c r="F63" s="478"/>
      <c r="G63" s="302"/>
      <c r="H63" s="336"/>
      <c r="I63" s="337"/>
      <c r="J63" s="280"/>
      <c r="K63" s="280"/>
    </row>
    <row r="64" spans="1:11" s="79" customFormat="1" ht="12.75">
      <c r="A64" s="88"/>
      <c r="B64" s="88"/>
      <c r="C64" s="89"/>
      <c r="D64" s="317"/>
      <c r="E64" s="319"/>
      <c r="F64" s="478"/>
      <c r="G64" s="302"/>
      <c r="H64" s="336"/>
      <c r="I64" s="337"/>
      <c r="J64" s="280"/>
      <c r="K64" s="280"/>
    </row>
    <row r="65" spans="1:11" s="79" customFormat="1" ht="12.75">
      <c r="A65" s="88"/>
      <c r="B65" s="88"/>
      <c r="C65" s="89"/>
      <c r="D65" s="317"/>
      <c r="E65" s="319"/>
      <c r="F65" s="478"/>
      <c r="G65" s="302"/>
      <c r="H65" s="336"/>
      <c r="I65" s="337"/>
      <c r="J65" s="280"/>
      <c r="K65" s="280"/>
    </row>
    <row r="66" spans="1:11" s="79" customFormat="1" ht="12.75">
      <c r="A66" s="88"/>
      <c r="B66" s="88"/>
      <c r="C66" s="89"/>
      <c r="D66" s="317"/>
      <c r="E66" s="319"/>
      <c r="F66" s="478"/>
      <c r="G66" s="302"/>
      <c r="H66" s="336"/>
      <c r="I66" s="337"/>
      <c r="J66" s="280"/>
      <c r="K66" s="280"/>
    </row>
    <row r="67" spans="1:11" s="79" customFormat="1" ht="12.75">
      <c r="A67" s="88"/>
      <c r="B67" s="88"/>
      <c r="C67" s="89"/>
      <c r="D67" s="317"/>
      <c r="E67" s="319"/>
      <c r="F67" s="478"/>
      <c r="G67" s="302"/>
      <c r="H67" s="336"/>
      <c r="I67" s="337"/>
      <c r="J67" s="280"/>
      <c r="K67" s="280"/>
    </row>
    <row r="68" spans="1:11" s="79" customFormat="1" ht="12.75">
      <c r="A68" s="88"/>
      <c r="B68" s="88"/>
      <c r="C68" s="89"/>
      <c r="D68" s="317"/>
      <c r="E68" s="319"/>
      <c r="F68" s="478"/>
      <c r="G68" s="302"/>
      <c r="H68" s="336"/>
      <c r="I68" s="337"/>
      <c r="J68" s="280"/>
      <c r="K68" s="280"/>
    </row>
    <row r="69" spans="1:11" s="79" customFormat="1" ht="12.75">
      <c r="A69" s="88"/>
      <c r="B69" s="88"/>
      <c r="C69" s="89"/>
      <c r="D69" s="317"/>
      <c r="E69" s="319"/>
      <c r="F69" s="478"/>
      <c r="G69" s="302"/>
      <c r="H69" s="336"/>
      <c r="I69" s="337"/>
      <c r="J69" s="280"/>
      <c r="K69" s="280"/>
    </row>
    <row r="70" spans="1:11" s="79" customFormat="1" ht="12.75">
      <c r="A70" s="88"/>
      <c r="B70" s="88"/>
      <c r="C70" s="89"/>
      <c r="D70" s="317"/>
      <c r="E70" s="319"/>
      <c r="F70" s="478"/>
      <c r="G70" s="302"/>
      <c r="H70" s="336"/>
      <c r="I70" s="337"/>
      <c r="J70" s="280"/>
      <c r="K70" s="280"/>
    </row>
    <row r="71" spans="1:11" s="79" customFormat="1" ht="12.75">
      <c r="A71" s="88"/>
      <c r="B71" s="88"/>
      <c r="C71" s="89"/>
      <c r="D71" s="317"/>
      <c r="E71" s="319"/>
      <c r="F71" s="478"/>
      <c r="G71" s="302"/>
      <c r="H71" s="336"/>
      <c r="I71" s="337"/>
      <c r="J71" s="280"/>
      <c r="K71" s="280"/>
    </row>
    <row r="72" spans="1:11" s="79" customFormat="1" ht="12.75">
      <c r="A72" s="88"/>
      <c r="B72" s="88"/>
      <c r="C72" s="89"/>
      <c r="D72" s="317"/>
      <c r="E72" s="319"/>
      <c r="F72" s="478"/>
      <c r="G72" s="302"/>
      <c r="H72" s="336"/>
      <c r="I72" s="337"/>
      <c r="J72" s="280"/>
      <c r="K72" s="280"/>
    </row>
    <row r="73" spans="1:11" s="79" customFormat="1" ht="12.75">
      <c r="A73" s="88"/>
      <c r="B73" s="88"/>
      <c r="C73" s="89"/>
      <c r="D73" s="317"/>
      <c r="E73" s="319"/>
      <c r="F73" s="478"/>
      <c r="G73" s="302"/>
      <c r="H73" s="336"/>
      <c r="I73" s="337"/>
      <c r="J73" s="280"/>
      <c r="K73" s="280"/>
    </row>
    <row r="74" spans="1:11" s="79" customFormat="1" ht="12.75">
      <c r="A74" s="88"/>
      <c r="B74" s="88"/>
      <c r="C74" s="89"/>
      <c r="D74" s="317"/>
      <c r="E74" s="319"/>
      <c r="F74" s="478"/>
      <c r="G74" s="302"/>
      <c r="H74" s="336"/>
      <c r="I74" s="337"/>
      <c r="J74" s="280"/>
      <c r="K74" s="280"/>
    </row>
    <row r="75" spans="1:11" s="79" customFormat="1" ht="12.75">
      <c r="A75" s="88"/>
      <c r="B75" s="88"/>
      <c r="C75" s="89"/>
      <c r="D75" s="317"/>
      <c r="E75" s="319"/>
      <c r="F75" s="478"/>
      <c r="G75" s="302"/>
      <c r="H75" s="336"/>
      <c r="I75" s="337"/>
      <c r="J75" s="280"/>
      <c r="K75" s="280"/>
    </row>
    <row r="76" spans="1:11" s="79" customFormat="1" ht="12.75">
      <c r="A76" s="88"/>
      <c r="B76" s="88"/>
      <c r="C76" s="89"/>
      <c r="D76" s="317"/>
      <c r="E76" s="319"/>
      <c r="F76" s="478"/>
      <c r="G76" s="302"/>
      <c r="H76" s="336"/>
      <c r="I76" s="337"/>
      <c r="J76" s="280"/>
      <c r="K76" s="280"/>
    </row>
    <row r="77" spans="1:11" s="79" customFormat="1" ht="12.75">
      <c r="A77" s="88"/>
      <c r="B77" s="88"/>
      <c r="C77" s="89"/>
      <c r="D77" s="317"/>
      <c r="E77" s="319"/>
      <c r="F77" s="478"/>
      <c r="G77" s="302"/>
      <c r="H77" s="336"/>
      <c r="I77" s="337"/>
      <c r="J77" s="280"/>
      <c r="K77" s="280"/>
    </row>
    <row r="78" spans="1:11" s="79" customFormat="1" ht="12.75">
      <c r="A78" s="88"/>
      <c r="B78" s="88"/>
      <c r="C78" s="89"/>
      <c r="D78" s="317"/>
      <c r="E78" s="319"/>
      <c r="F78" s="478"/>
      <c r="G78" s="302"/>
      <c r="H78" s="336"/>
      <c r="I78" s="337"/>
      <c r="J78" s="280"/>
      <c r="K78" s="280"/>
    </row>
    <row r="79" spans="1:11" s="79" customFormat="1" ht="12.75">
      <c r="A79" s="88"/>
      <c r="B79" s="88"/>
      <c r="C79" s="89"/>
      <c r="D79" s="317"/>
      <c r="E79" s="319"/>
      <c r="F79" s="478"/>
      <c r="G79" s="302"/>
      <c r="H79" s="336"/>
      <c r="I79" s="337"/>
      <c r="J79" s="280"/>
      <c r="K79" s="280"/>
    </row>
    <row r="80" spans="1:11" s="79" customFormat="1" ht="12.75">
      <c r="A80" s="88"/>
      <c r="B80" s="88"/>
      <c r="C80" s="89"/>
      <c r="D80" s="317"/>
      <c r="E80" s="319"/>
      <c r="F80" s="478"/>
      <c r="G80" s="302"/>
      <c r="H80" s="336"/>
      <c r="I80" s="337"/>
      <c r="J80" s="280"/>
      <c r="K80" s="280"/>
    </row>
    <row r="81" spans="1:11" s="79" customFormat="1" ht="12.75">
      <c r="A81" s="88"/>
      <c r="B81" s="88"/>
      <c r="C81" s="89"/>
      <c r="D81" s="317"/>
      <c r="E81" s="319"/>
      <c r="F81" s="478"/>
      <c r="G81" s="302"/>
      <c r="H81" s="336"/>
      <c r="I81" s="337"/>
      <c r="J81" s="280"/>
      <c r="K81" s="280"/>
    </row>
    <row r="82" spans="1:11" s="79" customFormat="1" ht="12.75">
      <c r="A82" s="88"/>
      <c r="B82" s="88"/>
      <c r="C82" s="89"/>
      <c r="D82" s="317"/>
      <c r="E82" s="319"/>
      <c r="F82" s="478"/>
      <c r="G82" s="302"/>
      <c r="H82" s="336"/>
      <c r="I82" s="337"/>
      <c r="J82" s="280"/>
      <c r="K82" s="280"/>
    </row>
    <row r="83" spans="1:11" s="79" customFormat="1" ht="12.75">
      <c r="A83" s="88"/>
      <c r="B83" s="88"/>
      <c r="C83" s="89"/>
      <c r="D83" s="317"/>
      <c r="E83" s="319"/>
      <c r="F83" s="478"/>
      <c r="G83" s="302"/>
      <c r="H83" s="336"/>
      <c r="I83" s="337"/>
      <c r="J83" s="280"/>
      <c r="K83" s="280"/>
    </row>
    <row r="84" spans="1:11" s="79" customFormat="1" ht="12.75">
      <c r="A84" s="88"/>
      <c r="B84" s="88"/>
      <c r="C84" s="89"/>
      <c r="D84" s="317"/>
      <c r="E84" s="319"/>
      <c r="F84" s="478"/>
      <c r="G84" s="302"/>
      <c r="H84" s="336"/>
      <c r="I84" s="337"/>
      <c r="J84" s="280"/>
      <c r="K84" s="280"/>
    </row>
    <row r="85" spans="1:11" s="79" customFormat="1" ht="12.75">
      <c r="A85" s="88"/>
      <c r="B85" s="88"/>
      <c r="C85" s="89"/>
      <c r="D85" s="317"/>
      <c r="E85" s="319"/>
      <c r="F85" s="478"/>
      <c r="G85" s="302"/>
      <c r="H85" s="336"/>
      <c r="I85" s="337"/>
      <c r="J85" s="280"/>
      <c r="K85" s="280"/>
    </row>
    <row r="86" spans="1:11" s="79" customFormat="1" ht="12.75">
      <c r="A86" s="88"/>
      <c r="B86" s="88"/>
      <c r="C86" s="89"/>
      <c r="D86" s="317"/>
      <c r="E86" s="319"/>
      <c r="F86" s="478"/>
      <c r="G86" s="302"/>
      <c r="H86" s="336"/>
      <c r="I86" s="337"/>
      <c r="J86" s="280"/>
      <c r="K86" s="280"/>
    </row>
    <row r="87" spans="1:11" s="79" customFormat="1" ht="12.75">
      <c r="A87" s="88"/>
      <c r="B87" s="88"/>
      <c r="C87" s="89"/>
      <c r="D87" s="317"/>
      <c r="E87" s="319"/>
      <c r="F87" s="478"/>
      <c r="G87" s="302"/>
      <c r="H87" s="336"/>
      <c r="I87" s="337"/>
      <c r="J87" s="280"/>
      <c r="K87" s="280"/>
    </row>
    <row r="88" spans="1:11" s="79" customFormat="1" ht="12.75">
      <c r="A88" s="88"/>
      <c r="B88" s="88"/>
      <c r="C88" s="89"/>
      <c r="D88" s="317"/>
      <c r="E88" s="319"/>
      <c r="F88" s="478"/>
      <c r="G88" s="302"/>
      <c r="H88" s="336"/>
      <c r="I88" s="337"/>
      <c r="J88" s="280"/>
      <c r="K88" s="280"/>
    </row>
    <row r="89" spans="1:11" s="79" customFormat="1" ht="12.75">
      <c r="A89" s="88"/>
      <c r="B89" s="88"/>
      <c r="C89" s="89"/>
      <c r="D89" s="317"/>
      <c r="E89" s="319"/>
      <c r="F89" s="478"/>
      <c r="G89" s="302"/>
      <c r="H89" s="336"/>
      <c r="I89" s="337"/>
      <c r="J89" s="280"/>
      <c r="K89" s="280"/>
    </row>
    <row r="90" spans="1:11" s="79" customFormat="1" ht="12.75">
      <c r="A90" s="88"/>
      <c r="B90" s="88"/>
      <c r="C90" s="89"/>
      <c r="D90" s="317"/>
      <c r="E90" s="319"/>
      <c r="F90" s="478"/>
      <c r="G90" s="302"/>
      <c r="H90" s="336"/>
      <c r="I90" s="337"/>
      <c r="J90" s="280"/>
      <c r="K90" s="280"/>
    </row>
    <row r="91" spans="1:11" s="79" customFormat="1" ht="12.75">
      <c r="A91" s="88"/>
      <c r="B91" s="88"/>
      <c r="C91" s="89"/>
      <c r="D91" s="317"/>
      <c r="E91" s="319"/>
      <c r="F91" s="478"/>
      <c r="G91" s="302"/>
      <c r="H91" s="336"/>
      <c r="I91" s="337"/>
      <c r="J91" s="280"/>
      <c r="K91" s="280"/>
    </row>
    <row r="92" spans="1:11" s="79" customFormat="1" ht="12.75">
      <c r="A92" s="88"/>
      <c r="B92" s="88"/>
      <c r="C92" s="89"/>
      <c r="D92" s="317"/>
      <c r="E92" s="319"/>
      <c r="F92" s="478"/>
      <c r="G92" s="302"/>
      <c r="H92" s="336"/>
      <c r="I92" s="337"/>
      <c r="J92" s="280"/>
      <c r="K92" s="280"/>
    </row>
    <row r="93" spans="1:11" s="79" customFormat="1" ht="12.75">
      <c r="A93" s="88"/>
      <c r="B93" s="88"/>
      <c r="C93" s="89"/>
      <c r="D93" s="317"/>
      <c r="E93" s="319"/>
      <c r="F93" s="478"/>
      <c r="G93" s="302"/>
      <c r="H93" s="336"/>
      <c r="I93" s="337"/>
      <c r="J93" s="280"/>
      <c r="K93" s="280"/>
    </row>
    <row r="94" spans="1:11" s="79" customFormat="1" ht="12.75">
      <c r="A94" s="88"/>
      <c r="B94" s="88"/>
      <c r="C94" s="89"/>
      <c r="D94" s="317"/>
      <c r="E94" s="319"/>
      <c r="F94" s="478"/>
      <c r="G94" s="302"/>
      <c r="H94" s="336"/>
      <c r="I94" s="337"/>
      <c r="J94" s="280"/>
      <c r="K94" s="280"/>
    </row>
    <row r="95" spans="1:11" s="79" customFormat="1" ht="12.75">
      <c r="A95" s="88"/>
      <c r="B95" s="88"/>
      <c r="C95" s="89"/>
      <c r="D95" s="317"/>
      <c r="E95" s="319"/>
      <c r="F95" s="478"/>
      <c r="G95" s="302"/>
      <c r="H95" s="336"/>
      <c r="I95" s="337"/>
      <c r="J95" s="280"/>
      <c r="K95" s="280"/>
    </row>
    <row r="96" spans="1:11" s="79" customFormat="1" ht="12.75">
      <c r="A96" s="88"/>
      <c r="B96" s="88"/>
      <c r="C96" s="89"/>
      <c r="D96" s="317"/>
      <c r="E96" s="319"/>
      <c r="F96" s="478"/>
      <c r="G96" s="302"/>
      <c r="H96" s="336"/>
      <c r="I96" s="337"/>
      <c r="J96" s="280"/>
      <c r="K96" s="280"/>
    </row>
    <row r="97" spans="1:11" s="79" customFormat="1" ht="12.75">
      <c r="A97" s="88"/>
      <c r="B97" s="88"/>
      <c r="C97" s="89"/>
      <c r="D97" s="317"/>
      <c r="E97" s="319"/>
      <c r="F97" s="478"/>
      <c r="G97" s="302"/>
      <c r="H97" s="336"/>
      <c r="I97" s="337"/>
      <c r="J97" s="280"/>
      <c r="K97" s="280"/>
    </row>
    <row r="98" spans="1:11" s="79" customFormat="1" ht="12.75">
      <c r="A98" s="88"/>
      <c r="B98" s="88"/>
      <c r="C98" s="89"/>
      <c r="D98" s="317"/>
      <c r="E98" s="319"/>
      <c r="F98" s="478"/>
      <c r="G98" s="302"/>
      <c r="H98" s="336"/>
      <c r="I98" s="337"/>
      <c r="J98" s="280"/>
      <c r="K98" s="280"/>
    </row>
    <row r="99" spans="1:11" s="79" customFormat="1" ht="12.75">
      <c r="A99" s="88"/>
      <c r="B99" s="88"/>
      <c r="C99" s="89"/>
      <c r="D99" s="317"/>
      <c r="E99" s="319"/>
      <c r="F99" s="478"/>
      <c r="G99" s="302"/>
      <c r="H99" s="336"/>
      <c r="I99" s="337"/>
      <c r="J99" s="280"/>
      <c r="K99" s="280"/>
    </row>
    <row r="100" spans="1:11" s="79" customFormat="1" ht="12.75">
      <c r="A100" s="88"/>
      <c r="B100" s="88"/>
      <c r="C100" s="89"/>
      <c r="D100" s="317"/>
      <c r="E100" s="319"/>
      <c r="F100" s="478"/>
      <c r="G100" s="302"/>
      <c r="H100" s="336"/>
      <c r="I100" s="337"/>
      <c r="J100" s="280"/>
      <c r="K100" s="280"/>
    </row>
    <row r="101" spans="1:11" s="79" customFormat="1" ht="12.75">
      <c r="A101" s="88"/>
      <c r="B101" s="88"/>
      <c r="C101" s="89"/>
      <c r="D101" s="317"/>
      <c r="E101" s="319"/>
      <c r="F101" s="478"/>
      <c r="G101" s="302"/>
      <c r="H101" s="336"/>
      <c r="I101" s="337"/>
      <c r="J101" s="280"/>
      <c r="K101" s="280"/>
    </row>
    <row r="102" spans="1:11" s="79" customFormat="1" ht="12.75">
      <c r="A102" s="88"/>
      <c r="B102" s="88"/>
      <c r="C102" s="89"/>
      <c r="D102" s="317"/>
      <c r="E102" s="319"/>
      <c r="F102" s="478"/>
      <c r="G102" s="302"/>
      <c r="H102" s="336"/>
      <c r="I102" s="337"/>
      <c r="J102" s="280"/>
      <c r="K102" s="280"/>
    </row>
    <row r="103" spans="1:11" s="79" customFormat="1" ht="12.75">
      <c r="A103" s="88"/>
      <c r="B103" s="88"/>
      <c r="C103" s="89"/>
      <c r="D103" s="317"/>
      <c r="E103" s="319"/>
      <c r="F103" s="478"/>
      <c r="G103" s="302"/>
      <c r="H103" s="336"/>
      <c r="I103" s="337"/>
      <c r="J103" s="280"/>
      <c r="K103" s="280"/>
    </row>
    <row r="104" spans="1:11" s="79" customFormat="1" ht="12.75">
      <c r="A104" s="88"/>
      <c r="B104" s="88"/>
      <c r="C104" s="89"/>
      <c r="D104" s="317"/>
      <c r="E104" s="319"/>
      <c r="F104" s="478"/>
      <c r="G104" s="302"/>
      <c r="H104" s="336"/>
      <c r="I104" s="337"/>
      <c r="J104" s="280"/>
      <c r="K104" s="280"/>
    </row>
    <row r="105" spans="1:11" s="79" customFormat="1" ht="12.75">
      <c r="A105" s="88"/>
      <c r="B105" s="88"/>
      <c r="C105" s="89"/>
      <c r="D105" s="317"/>
      <c r="E105" s="319"/>
      <c r="F105" s="478"/>
      <c r="G105" s="302"/>
      <c r="H105" s="336"/>
      <c r="I105" s="337"/>
      <c r="J105" s="280"/>
      <c r="K105" s="280"/>
    </row>
    <row r="106" spans="1:11" s="79" customFormat="1" ht="12.75">
      <c r="A106" s="88"/>
      <c r="B106" s="88"/>
      <c r="C106" s="89"/>
      <c r="D106" s="317"/>
      <c r="E106" s="319"/>
      <c r="F106" s="478"/>
      <c r="G106" s="302"/>
      <c r="H106" s="336"/>
      <c r="I106" s="337"/>
      <c r="J106" s="280"/>
      <c r="K106" s="280"/>
    </row>
    <row r="107" spans="1:11" s="79" customFormat="1" ht="12.75">
      <c r="A107" s="88"/>
      <c r="B107" s="88"/>
      <c r="C107" s="89"/>
      <c r="D107" s="317"/>
      <c r="E107" s="319"/>
      <c r="F107" s="478"/>
      <c r="G107" s="302"/>
      <c r="H107" s="336"/>
      <c r="I107" s="337"/>
      <c r="J107" s="280"/>
      <c r="K107" s="280"/>
    </row>
    <row r="108" spans="1:11" s="79" customFormat="1" ht="12.75">
      <c r="A108" s="88"/>
      <c r="B108" s="88"/>
      <c r="C108" s="89"/>
      <c r="D108" s="317"/>
      <c r="E108" s="319"/>
      <c r="F108" s="478"/>
      <c r="G108" s="302"/>
      <c r="H108" s="336"/>
      <c r="I108" s="337"/>
      <c r="J108" s="280"/>
      <c r="K108" s="280"/>
    </row>
    <row r="109" spans="1:11" s="79" customFormat="1" ht="12.75">
      <c r="A109" s="88"/>
      <c r="B109" s="88"/>
      <c r="C109" s="89"/>
      <c r="D109" s="317"/>
      <c r="E109" s="319"/>
      <c r="F109" s="478"/>
      <c r="G109" s="302"/>
      <c r="H109" s="336"/>
      <c r="I109" s="337"/>
      <c r="J109" s="280"/>
      <c r="K109" s="280"/>
    </row>
    <row r="110" spans="1:11" s="79" customFormat="1" ht="12.75">
      <c r="A110" s="88"/>
      <c r="B110" s="88"/>
      <c r="C110" s="89"/>
      <c r="D110" s="317"/>
      <c r="E110" s="319"/>
      <c r="F110" s="478"/>
      <c r="G110" s="302"/>
      <c r="H110" s="336"/>
      <c r="I110" s="337"/>
      <c r="J110" s="280"/>
      <c r="K110" s="280"/>
    </row>
    <row r="111" spans="1:11" s="79" customFormat="1" ht="12.75">
      <c r="A111" s="88"/>
      <c r="B111" s="88"/>
      <c r="C111" s="89"/>
      <c r="D111" s="317"/>
      <c r="E111" s="319"/>
      <c r="F111" s="478"/>
      <c r="G111" s="302"/>
      <c r="H111" s="336"/>
      <c r="I111" s="337"/>
      <c r="J111" s="280"/>
      <c r="K111" s="280"/>
    </row>
    <row r="112" spans="1:11" s="79" customFormat="1" ht="12.75">
      <c r="A112" s="88"/>
      <c r="B112" s="88"/>
      <c r="C112" s="89"/>
      <c r="D112" s="317"/>
      <c r="E112" s="319"/>
      <c r="F112" s="478"/>
      <c r="G112" s="302"/>
      <c r="H112" s="336"/>
      <c r="I112" s="337"/>
      <c r="J112" s="280"/>
      <c r="K112" s="280"/>
    </row>
    <row r="113" spans="1:11" s="79" customFormat="1" ht="12.75">
      <c r="A113" s="88"/>
      <c r="B113" s="88"/>
      <c r="C113" s="89"/>
      <c r="D113" s="317"/>
      <c r="E113" s="319"/>
      <c r="F113" s="478"/>
      <c r="G113" s="302"/>
      <c r="H113" s="336"/>
      <c r="I113" s="337"/>
      <c r="J113" s="280"/>
      <c r="K113" s="280"/>
    </row>
    <row r="114" spans="1:11" s="79" customFormat="1" ht="12.75">
      <c r="A114" s="88"/>
      <c r="B114" s="88"/>
      <c r="C114" s="89"/>
      <c r="D114" s="317"/>
      <c r="E114" s="319"/>
      <c r="F114" s="478"/>
      <c r="G114" s="302"/>
      <c r="H114" s="336"/>
      <c r="I114" s="337"/>
      <c r="J114" s="280"/>
      <c r="K114" s="280"/>
    </row>
    <row r="115" spans="1:11" s="79" customFormat="1" ht="12.75">
      <c r="A115" s="88"/>
      <c r="B115" s="88"/>
      <c r="C115" s="89"/>
      <c r="D115" s="317"/>
      <c r="E115" s="319"/>
      <c r="F115" s="478"/>
      <c r="G115" s="302"/>
      <c r="H115" s="336"/>
      <c r="I115" s="337"/>
      <c r="J115" s="280"/>
      <c r="K115" s="280"/>
    </row>
    <row r="116" spans="1:11" s="79" customFormat="1" ht="12.75">
      <c r="A116" s="88"/>
      <c r="B116" s="88"/>
      <c r="C116" s="89"/>
      <c r="D116" s="317"/>
      <c r="E116" s="319"/>
      <c r="F116" s="478"/>
      <c r="G116" s="302"/>
      <c r="H116" s="336"/>
      <c r="I116" s="337"/>
      <c r="J116" s="280"/>
      <c r="K116" s="280"/>
    </row>
    <row r="117" spans="1:11" s="79" customFormat="1" ht="12.75">
      <c r="A117" s="88"/>
      <c r="B117" s="88"/>
      <c r="C117" s="89"/>
      <c r="D117" s="317"/>
      <c r="E117" s="319"/>
      <c r="F117" s="478"/>
      <c r="G117" s="302"/>
      <c r="H117" s="336"/>
      <c r="I117" s="337"/>
      <c r="J117" s="280"/>
      <c r="K117" s="280"/>
    </row>
    <row r="118" spans="1:11" s="79" customFormat="1" ht="12.75">
      <c r="A118" s="88"/>
      <c r="B118" s="88"/>
      <c r="C118" s="89"/>
      <c r="D118" s="317"/>
      <c r="E118" s="319"/>
      <c r="F118" s="478"/>
      <c r="G118" s="302"/>
      <c r="H118" s="336"/>
      <c r="I118" s="337"/>
      <c r="J118" s="280"/>
      <c r="K118" s="280"/>
    </row>
    <row r="119" spans="1:11" s="79" customFormat="1" ht="12.75">
      <c r="A119" s="88"/>
      <c r="B119" s="88"/>
      <c r="C119" s="89"/>
      <c r="D119" s="317"/>
      <c r="E119" s="319"/>
      <c r="F119" s="478"/>
      <c r="G119" s="302"/>
      <c r="H119" s="336"/>
      <c r="I119" s="337"/>
      <c r="J119" s="280"/>
      <c r="K119" s="280"/>
    </row>
    <row r="120" spans="1:11" s="79" customFormat="1" ht="12.75">
      <c r="A120" s="88"/>
      <c r="B120" s="88"/>
      <c r="C120" s="89"/>
      <c r="D120" s="317"/>
      <c r="E120" s="319"/>
      <c r="F120" s="478"/>
      <c r="G120" s="302"/>
      <c r="H120" s="336"/>
      <c r="I120" s="337"/>
      <c r="J120" s="280"/>
      <c r="K120" s="280"/>
    </row>
    <row r="121" spans="1:11" s="79" customFormat="1" ht="12.75">
      <c r="A121" s="88"/>
      <c r="B121" s="88"/>
      <c r="C121" s="89"/>
      <c r="D121" s="317"/>
      <c r="E121" s="319"/>
      <c r="F121" s="478"/>
      <c r="G121" s="302"/>
      <c r="H121" s="336"/>
      <c r="I121" s="337"/>
      <c r="J121" s="280"/>
      <c r="K121" s="280"/>
    </row>
    <row r="122" spans="1:11" s="79" customFormat="1" ht="12.75">
      <c r="A122" s="88"/>
      <c r="B122" s="88"/>
      <c r="C122" s="89"/>
      <c r="D122" s="317"/>
      <c r="E122" s="319"/>
      <c r="F122" s="478"/>
      <c r="G122" s="302"/>
      <c r="H122" s="336"/>
      <c r="I122" s="337"/>
      <c r="J122" s="280"/>
      <c r="K122" s="280"/>
    </row>
    <row r="123" spans="1:11" s="79" customFormat="1" ht="12.75">
      <c r="A123" s="88"/>
      <c r="B123" s="88"/>
      <c r="C123" s="89"/>
      <c r="D123" s="317"/>
      <c r="E123" s="319"/>
      <c r="F123" s="478"/>
      <c r="G123" s="302"/>
      <c r="H123" s="336"/>
      <c r="I123" s="337"/>
      <c r="J123" s="280"/>
      <c r="K123" s="280"/>
    </row>
    <row r="124" spans="1:11" s="79" customFormat="1" ht="12.75">
      <c r="A124" s="88"/>
      <c r="B124" s="88"/>
      <c r="C124" s="89"/>
      <c r="D124" s="317"/>
      <c r="E124" s="319"/>
      <c r="F124" s="478"/>
      <c r="G124" s="302"/>
      <c r="H124" s="336"/>
      <c r="I124" s="337"/>
      <c r="J124" s="280"/>
      <c r="K124" s="280"/>
    </row>
    <row r="125" spans="1:11" s="79" customFormat="1" ht="12.75">
      <c r="A125" s="88"/>
      <c r="B125" s="88"/>
      <c r="C125" s="89"/>
      <c r="D125" s="317"/>
      <c r="E125" s="319"/>
      <c r="F125" s="478"/>
      <c r="G125" s="302"/>
      <c r="H125" s="336"/>
      <c r="I125" s="337"/>
      <c r="J125" s="280"/>
      <c r="K125" s="280"/>
    </row>
    <row r="126" spans="1:11" s="79" customFormat="1" ht="12.75">
      <c r="A126" s="88"/>
      <c r="B126" s="88"/>
      <c r="C126" s="89"/>
      <c r="D126" s="317"/>
      <c r="E126" s="319"/>
      <c r="F126" s="478"/>
      <c r="G126" s="302"/>
      <c r="H126" s="336"/>
      <c r="I126" s="337"/>
      <c r="J126" s="280"/>
      <c r="K126" s="280"/>
    </row>
    <row r="127" spans="1:11" s="79" customFormat="1" ht="12.75">
      <c r="A127" s="88"/>
      <c r="B127" s="88"/>
      <c r="C127" s="89"/>
      <c r="D127" s="317"/>
      <c r="E127" s="319"/>
      <c r="F127" s="478"/>
      <c r="G127" s="302"/>
      <c r="H127" s="336"/>
      <c r="I127" s="337"/>
      <c r="J127" s="280"/>
      <c r="K127" s="280"/>
    </row>
    <row r="128" spans="1:11" s="79" customFormat="1" ht="12.75">
      <c r="A128" s="88"/>
      <c r="B128" s="88"/>
      <c r="C128" s="89"/>
      <c r="D128" s="317"/>
      <c r="E128" s="319"/>
      <c r="F128" s="478"/>
      <c r="G128" s="302"/>
      <c r="H128" s="336"/>
      <c r="I128" s="337"/>
      <c r="J128" s="280"/>
      <c r="K128" s="280"/>
    </row>
    <row r="129" spans="1:11" s="79" customFormat="1" ht="12.75">
      <c r="A129" s="88"/>
      <c r="B129" s="88"/>
      <c r="C129" s="89"/>
      <c r="D129" s="317"/>
      <c r="E129" s="319"/>
      <c r="F129" s="478"/>
      <c r="G129" s="302"/>
      <c r="H129" s="336"/>
      <c r="I129" s="337"/>
      <c r="J129" s="280"/>
      <c r="K129" s="280"/>
    </row>
    <row r="130" spans="1:11" s="79" customFormat="1" ht="12.75">
      <c r="A130" s="88"/>
      <c r="B130" s="88"/>
      <c r="C130" s="89"/>
      <c r="D130" s="317"/>
      <c r="E130" s="319"/>
      <c r="F130" s="478"/>
      <c r="G130" s="302"/>
      <c r="H130" s="336"/>
      <c r="I130" s="337"/>
      <c r="J130" s="280"/>
      <c r="K130" s="280"/>
    </row>
    <row r="131" spans="1:11" s="79" customFormat="1" ht="12.75">
      <c r="A131" s="88"/>
      <c r="B131" s="88"/>
      <c r="C131" s="89"/>
      <c r="D131" s="317"/>
      <c r="E131" s="319"/>
      <c r="F131" s="478"/>
      <c r="G131" s="302"/>
      <c r="H131" s="336"/>
      <c r="I131" s="337"/>
      <c r="J131" s="280"/>
      <c r="K131" s="280"/>
    </row>
    <row r="132" spans="1:11" s="79" customFormat="1" ht="12.75">
      <c r="A132" s="88"/>
      <c r="B132" s="88"/>
      <c r="C132" s="89"/>
      <c r="D132" s="317"/>
      <c r="E132" s="319"/>
      <c r="F132" s="478"/>
      <c r="G132" s="302"/>
      <c r="H132" s="336"/>
      <c r="I132" s="337"/>
      <c r="J132" s="280"/>
      <c r="K132" s="280"/>
    </row>
    <row r="133" spans="1:11" s="79" customFormat="1" ht="12.75">
      <c r="A133" s="88"/>
      <c r="B133" s="88"/>
      <c r="C133" s="89"/>
      <c r="D133" s="317"/>
      <c r="E133" s="319"/>
      <c r="F133" s="478"/>
      <c r="G133" s="302"/>
      <c r="H133" s="336"/>
      <c r="I133" s="337"/>
      <c r="J133" s="280"/>
      <c r="K133" s="280"/>
    </row>
    <row r="134" spans="1:11" s="79" customFormat="1" ht="12.75">
      <c r="A134" s="88"/>
      <c r="B134" s="88"/>
      <c r="C134" s="89"/>
      <c r="D134" s="317"/>
      <c r="E134" s="319"/>
      <c r="F134" s="478"/>
      <c r="G134" s="302"/>
      <c r="H134" s="336"/>
      <c r="I134" s="337"/>
      <c r="J134" s="280"/>
      <c r="K134" s="280"/>
    </row>
    <row r="135" spans="1:11" s="79" customFormat="1" ht="12.75">
      <c r="A135" s="88"/>
      <c r="B135" s="88"/>
      <c r="C135" s="89"/>
      <c r="D135" s="317"/>
      <c r="E135" s="319"/>
      <c r="F135" s="478"/>
      <c r="G135" s="302"/>
      <c r="H135" s="336"/>
      <c r="I135" s="337"/>
      <c r="J135" s="280"/>
      <c r="K135" s="280"/>
    </row>
    <row r="136" spans="1:11" s="79" customFormat="1" ht="12.75">
      <c r="A136" s="88"/>
      <c r="B136" s="88"/>
      <c r="C136" s="89"/>
      <c r="D136" s="317"/>
      <c r="E136" s="319"/>
      <c r="F136" s="478"/>
      <c r="G136" s="302"/>
      <c r="H136" s="336"/>
      <c r="I136" s="337"/>
      <c r="J136" s="280"/>
      <c r="K136" s="280"/>
    </row>
    <row r="137" spans="1:11" s="79" customFormat="1" ht="12.75">
      <c r="A137" s="88"/>
      <c r="B137" s="88"/>
      <c r="C137" s="89"/>
      <c r="D137" s="317"/>
      <c r="E137" s="319"/>
      <c r="F137" s="478"/>
      <c r="G137" s="302"/>
      <c r="H137" s="336"/>
      <c r="I137" s="337"/>
      <c r="J137" s="280"/>
      <c r="K137" s="280"/>
    </row>
    <row r="138" spans="1:11" s="79" customFormat="1" ht="12.75">
      <c r="A138" s="88"/>
      <c r="B138" s="88"/>
      <c r="C138" s="89"/>
      <c r="D138" s="317"/>
      <c r="E138" s="319"/>
      <c r="F138" s="478"/>
      <c r="G138" s="302"/>
      <c r="H138" s="336"/>
      <c r="I138" s="337"/>
      <c r="J138" s="280"/>
      <c r="K138" s="280"/>
    </row>
    <row r="139" spans="1:11" s="79" customFormat="1" ht="12.75">
      <c r="A139" s="88"/>
      <c r="B139" s="88"/>
      <c r="C139" s="89"/>
      <c r="D139" s="317"/>
      <c r="E139" s="319"/>
      <c r="F139" s="478"/>
      <c r="G139" s="302"/>
      <c r="H139" s="336"/>
      <c r="I139" s="337"/>
      <c r="J139" s="280"/>
      <c r="K139" s="280"/>
    </row>
  </sheetData>
  <sheetProtection password="CAEC" sheet="1" objects="1" scenarios="1"/>
  <mergeCells count="2">
    <mergeCell ref="L6:L9"/>
    <mergeCell ref="M6:M7"/>
  </mergeCells>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&amp;R&amp;"Projekt,Regular"&amp;72P&amp;"ProArc,Regular"&amp;18          </oddHeader>
    <oddFooter>&amp;C&amp;6 &amp; List: &amp;A&amp;R&amp;9&amp;P</oddFooter>
  </headerFooter>
</worksheet>
</file>

<file path=xl/worksheets/sheet13.xml><?xml version="1.0" encoding="utf-8"?>
<worksheet xmlns="http://schemas.openxmlformats.org/spreadsheetml/2006/main" xmlns:r="http://schemas.openxmlformats.org/officeDocument/2006/relationships">
  <sheetPr codeName="List36"/>
  <dimension ref="A1:P133"/>
  <sheetViews>
    <sheetView view="pageBreakPreview" zoomScale="120" zoomScaleSheetLayoutView="120" zoomScalePageLayoutView="0" workbookViewId="0" topLeftCell="A1">
      <selection activeCell="L13" sqref="L13"/>
    </sheetView>
  </sheetViews>
  <sheetFormatPr defaultColWidth="9.00390625" defaultRowHeight="12.75"/>
  <cols>
    <col min="1" max="1" width="3.125" style="77" customWidth="1"/>
    <col min="2" max="2" width="4.375" style="77" customWidth="1"/>
    <col min="3" max="3" width="43.75390625" style="111" customWidth="1"/>
    <col min="4" max="4" width="6.25390625" style="300" customWidth="1"/>
    <col min="5" max="5" width="7.625" style="345" customWidth="1"/>
    <col min="6" max="6" width="9.625" style="477" customWidth="1"/>
    <col min="7" max="7" width="13.25390625" style="287" customWidth="1"/>
    <col min="8" max="8" width="20.375" style="301" hidden="1" customWidth="1"/>
    <col min="9" max="9" width="11.75390625" style="337" hidden="1" customWidth="1"/>
    <col min="10" max="11" width="11.75390625" style="183" hidden="1"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2" s="123" customFormat="1" ht="18.75">
      <c r="A1" s="107" t="str">
        <f>+OSNOVA!A2</f>
        <v>POPIS DEL S PREDRAČUNOM</v>
      </c>
      <c r="C1" s="107"/>
      <c r="D1" s="294"/>
      <c r="E1" s="343"/>
      <c r="F1" s="475"/>
      <c r="G1" s="295"/>
      <c r="H1" s="296"/>
      <c r="I1" s="337"/>
      <c r="J1" s="276"/>
      <c r="K1" s="276"/>
      <c r="L1" s="76"/>
    </row>
    <row r="2" spans="1:12" s="123" customFormat="1" ht="18.75">
      <c r="A2" s="107"/>
      <c r="B2" s="107"/>
      <c r="C2" s="107"/>
      <c r="D2" s="294"/>
      <c r="E2" s="343"/>
      <c r="F2" s="475"/>
      <c r="G2" s="295"/>
      <c r="H2" s="296"/>
      <c r="I2" s="337"/>
      <c r="J2" s="276"/>
      <c r="K2" s="276"/>
      <c r="L2" s="76"/>
    </row>
    <row r="3" spans="1:12" s="123" customFormat="1" ht="18.75">
      <c r="A3" s="107" t="str">
        <f>+OZN</f>
        <v>3.</v>
      </c>
      <c r="C3" s="107" t="str">
        <f>+DEL</f>
        <v>GRADBENOOBRTNIŠKA DELA</v>
      </c>
      <c r="D3" s="294"/>
      <c r="E3" s="343"/>
      <c r="F3" s="475"/>
      <c r="G3" s="295"/>
      <c r="H3" s="296"/>
      <c r="I3" s="337"/>
      <c r="J3" s="276"/>
      <c r="K3" s="276"/>
      <c r="L3" s="76"/>
    </row>
    <row r="4" spans="1:13" s="123" customFormat="1" ht="18.75">
      <c r="A4" s="107"/>
      <c r="B4" s="106"/>
      <c r="C4" s="107"/>
      <c r="D4" s="294"/>
      <c r="E4" s="343"/>
      <c r="F4" s="475"/>
      <c r="G4" s="295"/>
      <c r="H4" s="296"/>
      <c r="I4" s="337"/>
      <c r="J4" s="276"/>
      <c r="K4" s="276"/>
      <c r="L4" s="93"/>
      <c r="M4" s="76"/>
    </row>
    <row r="5" spans="1:13" s="173" customFormat="1" ht="18.75">
      <c r="A5" s="290" t="str">
        <f>OSNOVA!G41</f>
        <v>A.</v>
      </c>
      <c r="B5" s="169"/>
      <c r="C5" s="168" t="str">
        <f>OSNOVA!H41</f>
        <v>GRADBENA DELA</v>
      </c>
      <c r="D5" s="297"/>
      <c r="E5" s="344"/>
      <c r="F5" s="476"/>
      <c r="G5" s="298"/>
      <c r="H5" s="299"/>
      <c r="I5" s="337"/>
      <c r="J5" s="273"/>
      <c r="K5" s="273"/>
      <c r="L5" s="174"/>
      <c r="M5" s="175"/>
    </row>
    <row r="6" spans="1:13" ht="14.25" customHeight="1">
      <c r="A6" s="97" t="s">
        <v>148</v>
      </c>
      <c r="B6" s="97"/>
      <c r="L6" s="509"/>
      <c r="M6" s="510"/>
    </row>
    <row r="7" spans="3:13" ht="12.75">
      <c r="C7" s="429"/>
      <c r="D7" s="302"/>
      <c r="E7" s="318"/>
      <c r="F7" s="478"/>
      <c r="G7" s="302"/>
      <c r="L7" s="509"/>
      <c r="M7" s="510"/>
    </row>
    <row r="8" spans="3:13" ht="12.75">
      <c r="C8" s="342"/>
      <c r="D8" s="302"/>
      <c r="E8" s="318"/>
      <c r="F8" s="478"/>
      <c r="G8" s="302"/>
      <c r="L8" s="509"/>
      <c r="M8" s="135"/>
    </row>
    <row r="9" spans="1:13" ht="12.75" customHeight="1">
      <c r="A9" s="97" t="s">
        <v>157</v>
      </c>
      <c r="B9" s="97"/>
      <c r="C9" s="116"/>
      <c r="D9" s="302"/>
      <c r="E9" s="318"/>
      <c r="F9" s="478"/>
      <c r="G9" s="302"/>
      <c r="L9" s="509"/>
      <c r="M9" s="78"/>
    </row>
    <row r="10" spans="1:16" s="120" customFormat="1" ht="12.75">
      <c r="A10" s="98" t="s">
        <v>250</v>
      </c>
      <c r="B10" s="98"/>
      <c r="C10" s="132" t="s">
        <v>251</v>
      </c>
      <c r="D10" s="303" t="s">
        <v>252</v>
      </c>
      <c r="E10" s="346" t="s">
        <v>253</v>
      </c>
      <c r="F10" s="479" t="s">
        <v>254</v>
      </c>
      <c r="G10" s="304" t="s">
        <v>255</v>
      </c>
      <c r="H10" s="305"/>
      <c r="I10" s="338"/>
      <c r="J10" s="274"/>
      <c r="K10" s="274"/>
      <c r="M10" s="122"/>
      <c r="O10" s="121"/>
      <c r="P10" s="121"/>
    </row>
    <row r="11" spans="3:7" ht="12.75">
      <c r="C11" s="133"/>
      <c r="G11" s="306"/>
    </row>
    <row r="12" spans="1:11" s="179" customFormat="1" ht="16.5" thickBot="1">
      <c r="A12" s="176"/>
      <c r="B12" s="177" t="s">
        <v>185</v>
      </c>
      <c r="C12" s="178" t="str">
        <f>OSNOVA!H53</f>
        <v>Oprema cest</v>
      </c>
      <c r="D12" s="307"/>
      <c r="E12" s="347"/>
      <c r="F12" s="480"/>
      <c r="G12" s="308"/>
      <c r="H12" s="309"/>
      <c r="I12" s="337"/>
      <c r="J12" s="277"/>
      <c r="K12" s="277"/>
    </row>
    <row r="13" spans="1:7" ht="12.75">
      <c r="A13" s="160"/>
      <c r="B13" s="112"/>
      <c r="C13" s="133"/>
      <c r="G13" s="306"/>
    </row>
    <row r="14" spans="1:11" ht="37.5" customHeight="1">
      <c r="A14" s="161" t="str">
        <f>$B$12</f>
        <v>IX.</v>
      </c>
      <c r="B14" s="156">
        <f>1</f>
        <v>1</v>
      </c>
      <c r="C14" s="455" t="s">
        <v>231</v>
      </c>
      <c r="D14" s="310" t="s">
        <v>257</v>
      </c>
      <c r="E14" s="348">
        <v>60</v>
      </c>
      <c r="F14" s="481"/>
      <c r="G14" s="311">
        <f>IF(OSNOVA!$B$53=1,E14*F14,"")</f>
        <v>0</v>
      </c>
      <c r="H14" s="312"/>
      <c r="I14" s="339"/>
      <c r="J14" s="278"/>
      <c r="K14" s="278"/>
    </row>
    <row r="15" spans="1:11" ht="12.75">
      <c r="A15" s="161"/>
      <c r="B15" s="156"/>
      <c r="C15" s="116"/>
      <c r="D15" s="440"/>
      <c r="E15" s="441"/>
      <c r="F15" s="497"/>
      <c r="G15" s="454"/>
      <c r="H15" s="316"/>
      <c r="J15" s="279"/>
      <c r="K15" s="279"/>
    </row>
    <row r="16" spans="1:11" ht="36">
      <c r="A16" s="161" t="str">
        <f>$B$12</f>
        <v>IX.</v>
      </c>
      <c r="B16" s="156">
        <f>COUNT($A$14:B14)+1</f>
        <v>2</v>
      </c>
      <c r="C16" s="455" t="s">
        <v>232</v>
      </c>
      <c r="D16" s="310" t="s">
        <v>257</v>
      </c>
      <c r="E16" s="348">
        <v>190</v>
      </c>
      <c r="F16" s="481"/>
      <c r="G16" s="311">
        <f>IF(OSNOVA!$B$53=1,E16*F16,"")</f>
        <v>0</v>
      </c>
      <c r="H16" s="312"/>
      <c r="I16" s="339"/>
      <c r="J16" s="278"/>
      <c r="K16" s="278"/>
    </row>
    <row r="17" spans="1:11" ht="12.75">
      <c r="A17" s="161"/>
      <c r="B17" s="156"/>
      <c r="C17" s="116"/>
      <c r="D17" s="440"/>
      <c r="E17" s="441"/>
      <c r="F17" s="497"/>
      <c r="G17" s="454"/>
      <c r="H17" s="316"/>
      <c r="J17" s="279"/>
      <c r="K17" s="279"/>
    </row>
    <row r="18" spans="1:7" ht="12.75">
      <c r="A18" s="160"/>
      <c r="B18" s="112"/>
      <c r="C18" s="122"/>
      <c r="G18" s="306"/>
    </row>
    <row r="19" spans="1:11" s="150" customFormat="1" ht="13.5" thickBot="1">
      <c r="A19" s="163"/>
      <c r="B19" s="158"/>
      <c r="C19" s="414"/>
      <c r="D19" s="320"/>
      <c r="E19" s="149" t="str">
        <f>CONCATENATE(B12," ",C12," - SKUPAJ:")</f>
        <v>IX. Oprema cest - SKUPAJ:</v>
      </c>
      <c r="F19" s="484"/>
      <c r="G19" s="321">
        <f>IF(OSNOVA!$B$53=1,SUM(G13:G18),"")</f>
        <v>0</v>
      </c>
      <c r="H19" s="322"/>
      <c r="I19" s="341"/>
      <c r="J19" s="199"/>
      <c r="K19" s="199"/>
    </row>
    <row r="20" spans="1:11" s="125" customFormat="1" ht="15">
      <c r="A20" s="164"/>
      <c r="B20" s="159"/>
      <c r="C20" s="114"/>
      <c r="D20" s="323"/>
      <c r="E20" s="350"/>
      <c r="F20" s="485"/>
      <c r="G20" s="324"/>
      <c r="H20" s="325"/>
      <c r="I20" s="341"/>
      <c r="J20" s="272"/>
      <c r="K20" s="272"/>
    </row>
    <row r="21" spans="1:12" s="185" customFormat="1" ht="14.25" customHeight="1">
      <c r="A21" s="180"/>
      <c r="B21" s="180"/>
      <c r="C21" s="181"/>
      <c r="D21" s="326"/>
      <c r="E21" s="351"/>
      <c r="F21" s="486"/>
      <c r="G21" s="327"/>
      <c r="H21" s="328"/>
      <c r="I21" s="337"/>
      <c r="J21" s="183"/>
      <c r="K21" s="183"/>
      <c r="L21" s="184"/>
    </row>
    <row r="22" spans="1:11" s="185" customFormat="1" ht="12.75">
      <c r="A22" s="97"/>
      <c r="B22" s="186"/>
      <c r="C22" s="431"/>
      <c r="D22" s="432"/>
      <c r="E22" s="433"/>
      <c r="F22" s="494"/>
      <c r="G22" s="329"/>
      <c r="H22" s="328"/>
      <c r="I22" s="337"/>
      <c r="J22" s="183"/>
      <c r="K22" s="183"/>
    </row>
    <row r="23" spans="1:16" s="150" customFormat="1" ht="12.75">
      <c r="A23" s="189"/>
      <c r="B23" s="189"/>
      <c r="C23" s="431"/>
      <c r="D23" s="432"/>
      <c r="E23" s="433"/>
      <c r="F23" s="494"/>
      <c r="G23" s="127"/>
      <c r="H23" s="331"/>
      <c r="I23" s="341"/>
      <c r="J23" s="199"/>
      <c r="K23" s="199"/>
      <c r="M23" s="185"/>
      <c r="O23" s="188"/>
      <c r="P23" s="188"/>
    </row>
    <row r="24" spans="1:11" s="152" customFormat="1" ht="12.75">
      <c r="A24" s="151"/>
      <c r="B24" s="151"/>
      <c r="C24" s="431"/>
      <c r="D24" s="432"/>
      <c r="E24" s="433"/>
      <c r="F24" s="494"/>
      <c r="G24" s="332"/>
      <c r="H24" s="333"/>
      <c r="I24" s="341"/>
      <c r="J24" s="275"/>
      <c r="K24" s="275"/>
    </row>
    <row r="25" spans="1:11" s="185" customFormat="1" ht="12.75">
      <c r="A25" s="193"/>
      <c r="B25" s="193"/>
      <c r="C25" s="439"/>
      <c r="D25" s="440"/>
      <c r="E25" s="441"/>
      <c r="F25" s="495"/>
      <c r="G25" s="334"/>
      <c r="H25" s="328"/>
      <c r="I25" s="337"/>
      <c r="J25" s="183"/>
      <c r="K25" s="183"/>
    </row>
    <row r="26" spans="1:11" s="152" customFormat="1" ht="12.75">
      <c r="A26" s="151"/>
      <c r="B26" s="151"/>
      <c r="C26" s="442"/>
      <c r="D26" s="443"/>
      <c r="E26" s="444"/>
      <c r="F26" s="496"/>
      <c r="G26" s="332"/>
      <c r="H26" s="333"/>
      <c r="I26" s="341"/>
      <c r="J26" s="275"/>
      <c r="K26" s="275"/>
    </row>
    <row r="27" spans="1:11" s="152" customFormat="1" ht="12.75">
      <c r="A27" s="151"/>
      <c r="B27" s="151"/>
      <c r="C27" s="439"/>
      <c r="D27" s="440"/>
      <c r="E27" s="441"/>
      <c r="F27" s="495"/>
      <c r="G27" s="332"/>
      <c r="H27" s="333"/>
      <c r="I27" s="341"/>
      <c r="J27" s="275"/>
      <c r="K27" s="275"/>
    </row>
    <row r="28" spans="1:16" s="185" customFormat="1" ht="12.75">
      <c r="A28" s="198"/>
      <c r="B28" s="198"/>
      <c r="D28" s="392"/>
      <c r="E28" s="399"/>
      <c r="F28" s="491"/>
      <c r="G28" s="335"/>
      <c r="H28" s="322"/>
      <c r="I28" s="341"/>
      <c r="J28" s="199"/>
      <c r="K28" s="199"/>
      <c r="P28" s="153"/>
    </row>
    <row r="29" spans="1:11" s="152" customFormat="1" ht="12.75">
      <c r="A29" s="154"/>
      <c r="B29" s="151"/>
      <c r="C29" s="400"/>
      <c r="D29" s="393"/>
      <c r="E29" s="399"/>
      <c r="F29" s="489"/>
      <c r="G29" s="332"/>
      <c r="H29" s="333"/>
      <c r="I29" s="341"/>
      <c r="J29" s="275"/>
      <c r="K29" s="275"/>
    </row>
    <row r="30" spans="1:11" s="185" customFormat="1" ht="12.75">
      <c r="A30" s="195"/>
      <c r="B30" s="195"/>
      <c r="C30" s="398"/>
      <c r="D30" s="394"/>
      <c r="E30" s="401"/>
      <c r="F30" s="490"/>
      <c r="G30" s="329"/>
      <c r="H30" s="328"/>
      <c r="I30" s="337"/>
      <c r="J30" s="183"/>
      <c r="K30" s="183"/>
    </row>
    <row r="31" spans="1:11" s="79" customFormat="1" ht="12.75">
      <c r="A31" s="88"/>
      <c r="B31" s="88"/>
      <c r="C31" s="400"/>
      <c r="D31" s="393"/>
      <c r="E31" s="399"/>
      <c r="F31" s="478"/>
      <c r="G31" s="302"/>
      <c r="H31" s="336"/>
      <c r="I31" s="337"/>
      <c r="J31" s="280"/>
      <c r="K31" s="280"/>
    </row>
    <row r="32" spans="1:11" s="79" customFormat="1" ht="12.75">
      <c r="A32" s="88"/>
      <c r="B32" s="88"/>
      <c r="D32" s="392"/>
      <c r="E32" s="399"/>
      <c r="F32" s="478"/>
      <c r="G32" s="302"/>
      <c r="H32" s="336"/>
      <c r="I32" s="337"/>
      <c r="J32" s="280"/>
      <c r="K32" s="280"/>
    </row>
    <row r="33" spans="1:11" s="79" customFormat="1" ht="12.75">
      <c r="A33" s="88"/>
      <c r="B33" s="88"/>
      <c r="C33" s="400"/>
      <c r="D33" s="393"/>
      <c r="E33" s="401"/>
      <c r="F33" s="478"/>
      <c r="G33" s="302"/>
      <c r="H33" s="336"/>
      <c r="I33" s="337"/>
      <c r="J33" s="280"/>
      <c r="K33" s="280"/>
    </row>
    <row r="34" spans="1:11" s="79" customFormat="1" ht="12.75">
      <c r="A34" s="88"/>
      <c r="B34" s="88"/>
      <c r="C34" s="89"/>
      <c r="D34" s="317"/>
      <c r="E34" s="319"/>
      <c r="F34" s="478"/>
      <c r="G34" s="302"/>
      <c r="H34" s="336"/>
      <c r="I34" s="337"/>
      <c r="J34" s="280"/>
      <c r="K34" s="280"/>
    </row>
    <row r="35" spans="1:11" s="79" customFormat="1" ht="12.75">
      <c r="A35" s="88"/>
      <c r="B35" s="88"/>
      <c r="C35" s="89"/>
      <c r="D35" s="317"/>
      <c r="E35" s="319"/>
      <c r="F35" s="478"/>
      <c r="G35" s="302"/>
      <c r="H35" s="336"/>
      <c r="I35" s="337"/>
      <c r="J35" s="280"/>
      <c r="K35" s="280"/>
    </row>
    <row r="36" spans="1:11" s="79" customFormat="1" ht="12.75">
      <c r="A36" s="88"/>
      <c r="B36" s="88"/>
      <c r="C36" s="89"/>
      <c r="D36" s="317"/>
      <c r="E36" s="319"/>
      <c r="F36" s="478"/>
      <c r="G36" s="302"/>
      <c r="H36" s="336"/>
      <c r="I36" s="337"/>
      <c r="J36" s="280"/>
      <c r="K36" s="280"/>
    </row>
    <row r="37" spans="1:11" s="79" customFormat="1" ht="12.75">
      <c r="A37" s="88"/>
      <c r="B37" s="88"/>
      <c r="C37" s="89"/>
      <c r="D37" s="317"/>
      <c r="E37" s="319"/>
      <c r="F37" s="478"/>
      <c r="G37" s="302"/>
      <c r="H37" s="336"/>
      <c r="I37" s="337"/>
      <c r="J37" s="280"/>
      <c r="K37" s="280"/>
    </row>
    <row r="38" spans="1:11" s="79" customFormat="1" ht="12.75">
      <c r="A38" s="88"/>
      <c r="B38" s="88"/>
      <c r="C38" s="89"/>
      <c r="D38" s="317"/>
      <c r="E38" s="319"/>
      <c r="F38" s="478"/>
      <c r="G38" s="302"/>
      <c r="H38" s="336"/>
      <c r="I38" s="337"/>
      <c r="J38" s="280"/>
      <c r="K38" s="280"/>
    </row>
    <row r="39" spans="1:11" s="79" customFormat="1" ht="12.75">
      <c r="A39" s="88"/>
      <c r="B39" s="88"/>
      <c r="C39" s="89"/>
      <c r="D39" s="317"/>
      <c r="E39" s="319"/>
      <c r="F39" s="478"/>
      <c r="G39" s="302"/>
      <c r="H39" s="336"/>
      <c r="I39" s="337"/>
      <c r="J39" s="280"/>
      <c r="K39" s="280"/>
    </row>
    <row r="40" spans="1:11" s="79" customFormat="1" ht="12.75">
      <c r="A40" s="88"/>
      <c r="B40" s="88"/>
      <c r="C40" s="89"/>
      <c r="D40" s="317"/>
      <c r="E40" s="319"/>
      <c r="F40" s="478"/>
      <c r="G40" s="302"/>
      <c r="H40" s="336"/>
      <c r="I40" s="337"/>
      <c r="J40" s="280"/>
      <c r="K40" s="280"/>
    </row>
    <row r="41" spans="1:11" s="79" customFormat="1" ht="12.75">
      <c r="A41" s="88"/>
      <c r="B41" s="88"/>
      <c r="C41" s="89"/>
      <c r="D41" s="317"/>
      <c r="E41" s="319"/>
      <c r="F41" s="478"/>
      <c r="G41" s="302"/>
      <c r="H41" s="336"/>
      <c r="I41" s="337"/>
      <c r="J41" s="280"/>
      <c r="K41" s="280"/>
    </row>
    <row r="42" spans="1:11" s="79" customFormat="1" ht="12.75">
      <c r="A42" s="88"/>
      <c r="B42" s="88"/>
      <c r="C42" s="89"/>
      <c r="D42" s="317"/>
      <c r="E42" s="319"/>
      <c r="F42" s="478"/>
      <c r="G42" s="302"/>
      <c r="H42" s="336"/>
      <c r="I42" s="337"/>
      <c r="J42" s="280"/>
      <c r="K42" s="280"/>
    </row>
    <row r="43" spans="1:11" s="79" customFormat="1" ht="12.75">
      <c r="A43" s="88"/>
      <c r="B43" s="88"/>
      <c r="C43" s="89"/>
      <c r="D43" s="317"/>
      <c r="E43" s="319"/>
      <c r="F43" s="478"/>
      <c r="G43" s="302"/>
      <c r="H43" s="336"/>
      <c r="I43" s="337"/>
      <c r="J43" s="280"/>
      <c r="K43" s="280"/>
    </row>
    <row r="44" spans="1:11" s="79" customFormat="1" ht="12.75">
      <c r="A44" s="88"/>
      <c r="B44" s="88"/>
      <c r="C44" s="89"/>
      <c r="D44" s="317"/>
      <c r="E44" s="319"/>
      <c r="F44" s="478"/>
      <c r="G44" s="302"/>
      <c r="H44" s="336"/>
      <c r="I44" s="337"/>
      <c r="J44" s="280"/>
      <c r="K44" s="280"/>
    </row>
    <row r="45" spans="1:11" s="79" customFormat="1" ht="12.75">
      <c r="A45" s="88"/>
      <c r="B45" s="88"/>
      <c r="C45" s="89"/>
      <c r="D45" s="317"/>
      <c r="E45" s="319"/>
      <c r="F45" s="478"/>
      <c r="G45" s="302"/>
      <c r="H45" s="336"/>
      <c r="I45" s="337"/>
      <c r="J45" s="280"/>
      <c r="K45" s="280"/>
    </row>
    <row r="46" spans="1:11" s="79" customFormat="1" ht="12.75">
      <c r="A46" s="88"/>
      <c r="B46" s="88"/>
      <c r="C46" s="89"/>
      <c r="D46" s="317"/>
      <c r="E46" s="319"/>
      <c r="F46" s="478"/>
      <c r="G46" s="302"/>
      <c r="H46" s="336"/>
      <c r="I46" s="337"/>
      <c r="J46" s="280"/>
      <c r="K46" s="280"/>
    </row>
    <row r="47" spans="1:11" s="79" customFormat="1" ht="12.75">
      <c r="A47" s="88"/>
      <c r="B47" s="88"/>
      <c r="C47" s="89"/>
      <c r="D47" s="317"/>
      <c r="E47" s="319"/>
      <c r="F47" s="478"/>
      <c r="G47" s="302"/>
      <c r="H47" s="336"/>
      <c r="I47" s="337"/>
      <c r="J47" s="280"/>
      <c r="K47" s="280"/>
    </row>
    <row r="48" spans="1:11" s="79" customFormat="1" ht="12.75">
      <c r="A48" s="88"/>
      <c r="B48" s="88"/>
      <c r="C48" s="89"/>
      <c r="D48" s="317"/>
      <c r="E48" s="319"/>
      <c r="F48" s="478"/>
      <c r="G48" s="302"/>
      <c r="H48" s="336"/>
      <c r="I48" s="337"/>
      <c r="J48" s="280"/>
      <c r="K48" s="280"/>
    </row>
    <row r="49" spans="1:11" s="79" customFormat="1" ht="12.75">
      <c r="A49" s="88"/>
      <c r="B49" s="88"/>
      <c r="C49" s="89"/>
      <c r="D49" s="317"/>
      <c r="E49" s="319"/>
      <c r="F49" s="478"/>
      <c r="G49" s="302"/>
      <c r="H49" s="336"/>
      <c r="I49" s="337"/>
      <c r="J49" s="280"/>
      <c r="K49" s="280"/>
    </row>
    <row r="50" spans="1:11" s="79" customFormat="1" ht="12.75">
      <c r="A50" s="88"/>
      <c r="B50" s="88"/>
      <c r="C50" s="89"/>
      <c r="D50" s="317"/>
      <c r="E50" s="319"/>
      <c r="F50" s="478"/>
      <c r="G50" s="302"/>
      <c r="H50" s="336"/>
      <c r="I50" s="337"/>
      <c r="J50" s="280"/>
      <c r="K50" s="280"/>
    </row>
    <row r="51" spans="1:11" s="79" customFormat="1" ht="12.75">
      <c r="A51" s="88"/>
      <c r="B51" s="88"/>
      <c r="C51" s="89"/>
      <c r="D51" s="317"/>
      <c r="E51" s="319"/>
      <c r="F51" s="478"/>
      <c r="G51" s="302"/>
      <c r="H51" s="336"/>
      <c r="I51" s="337"/>
      <c r="J51" s="280"/>
      <c r="K51" s="280"/>
    </row>
    <row r="52" spans="1:11" s="79" customFormat="1" ht="12.75">
      <c r="A52" s="88"/>
      <c r="B52" s="88"/>
      <c r="C52" s="89"/>
      <c r="D52" s="317"/>
      <c r="E52" s="319"/>
      <c r="F52" s="478"/>
      <c r="G52" s="302"/>
      <c r="H52" s="336"/>
      <c r="I52" s="337"/>
      <c r="J52" s="280"/>
      <c r="K52" s="280"/>
    </row>
    <row r="53" spans="1:11" s="79" customFormat="1" ht="12.75">
      <c r="A53" s="88"/>
      <c r="B53" s="88"/>
      <c r="C53" s="89"/>
      <c r="D53" s="317"/>
      <c r="E53" s="319"/>
      <c r="F53" s="478"/>
      <c r="G53" s="302"/>
      <c r="H53" s="336"/>
      <c r="I53" s="337"/>
      <c r="J53" s="280"/>
      <c r="K53" s="280"/>
    </row>
    <row r="54" spans="1:11" s="79" customFormat="1" ht="12.75">
      <c r="A54" s="88"/>
      <c r="B54" s="88"/>
      <c r="C54" s="89"/>
      <c r="D54" s="317"/>
      <c r="E54" s="319"/>
      <c r="F54" s="478"/>
      <c r="G54" s="302"/>
      <c r="H54" s="336"/>
      <c r="I54" s="337"/>
      <c r="J54" s="280"/>
      <c r="K54" s="280"/>
    </row>
    <row r="55" spans="1:11" s="79" customFormat="1" ht="12.75">
      <c r="A55" s="88"/>
      <c r="B55" s="88"/>
      <c r="C55" s="89"/>
      <c r="D55" s="317"/>
      <c r="E55" s="319"/>
      <c r="F55" s="478"/>
      <c r="G55" s="302"/>
      <c r="H55" s="336"/>
      <c r="I55" s="337"/>
      <c r="J55" s="280"/>
      <c r="K55" s="280"/>
    </row>
    <row r="56" spans="1:11" s="79" customFormat="1" ht="12.75">
      <c r="A56" s="88"/>
      <c r="B56" s="88"/>
      <c r="C56" s="89"/>
      <c r="D56" s="317"/>
      <c r="E56" s="319"/>
      <c r="F56" s="478"/>
      <c r="G56" s="302"/>
      <c r="H56" s="336"/>
      <c r="I56" s="337"/>
      <c r="J56" s="280"/>
      <c r="K56" s="280"/>
    </row>
    <row r="57" spans="1:11" s="79" customFormat="1" ht="12.75">
      <c r="A57" s="88"/>
      <c r="B57" s="88"/>
      <c r="C57" s="89"/>
      <c r="D57" s="317"/>
      <c r="E57" s="319"/>
      <c r="F57" s="478"/>
      <c r="G57" s="302"/>
      <c r="H57" s="336"/>
      <c r="I57" s="337"/>
      <c r="J57" s="280"/>
      <c r="K57" s="280"/>
    </row>
    <row r="58" spans="1:11" s="79" customFormat="1" ht="12.75">
      <c r="A58" s="88"/>
      <c r="B58" s="88"/>
      <c r="C58" s="89"/>
      <c r="D58" s="317"/>
      <c r="E58" s="319"/>
      <c r="F58" s="478"/>
      <c r="G58" s="302"/>
      <c r="H58" s="336"/>
      <c r="I58" s="337"/>
      <c r="J58" s="280"/>
      <c r="K58" s="280"/>
    </row>
    <row r="59" spans="1:11" s="79" customFormat="1" ht="12.75">
      <c r="A59" s="88"/>
      <c r="B59" s="88"/>
      <c r="C59" s="89"/>
      <c r="D59" s="317"/>
      <c r="E59" s="319"/>
      <c r="F59" s="478"/>
      <c r="G59" s="302"/>
      <c r="H59" s="336"/>
      <c r="I59" s="337"/>
      <c r="J59" s="280"/>
      <c r="K59" s="280"/>
    </row>
    <row r="60" spans="1:11" s="79" customFormat="1" ht="12.75">
      <c r="A60" s="88"/>
      <c r="B60" s="88"/>
      <c r="C60" s="89"/>
      <c r="D60" s="317"/>
      <c r="E60" s="319"/>
      <c r="F60" s="478"/>
      <c r="G60" s="302"/>
      <c r="H60" s="336"/>
      <c r="I60" s="337"/>
      <c r="J60" s="280"/>
      <c r="K60" s="280"/>
    </row>
    <row r="61" spans="1:11" s="79" customFormat="1" ht="12.75">
      <c r="A61" s="88"/>
      <c r="B61" s="88"/>
      <c r="C61" s="89"/>
      <c r="D61" s="317"/>
      <c r="E61" s="319"/>
      <c r="F61" s="478"/>
      <c r="G61" s="302"/>
      <c r="H61" s="336"/>
      <c r="I61" s="337"/>
      <c r="J61" s="280"/>
      <c r="K61" s="280"/>
    </row>
    <row r="62" spans="1:11" s="79" customFormat="1" ht="12.75">
      <c r="A62" s="88"/>
      <c r="B62" s="88"/>
      <c r="C62" s="89"/>
      <c r="D62" s="317"/>
      <c r="E62" s="319"/>
      <c r="F62" s="478"/>
      <c r="G62" s="302"/>
      <c r="H62" s="336"/>
      <c r="I62" s="337"/>
      <c r="J62" s="280"/>
      <c r="K62" s="280"/>
    </row>
    <row r="63" spans="1:11" s="79" customFormat="1" ht="12.75">
      <c r="A63" s="88"/>
      <c r="B63" s="88"/>
      <c r="C63" s="89"/>
      <c r="D63" s="317"/>
      <c r="E63" s="319"/>
      <c r="F63" s="478"/>
      <c r="G63" s="302"/>
      <c r="H63" s="336"/>
      <c r="I63" s="337"/>
      <c r="J63" s="280"/>
      <c r="K63" s="280"/>
    </row>
    <row r="64" spans="1:11" s="79" customFormat="1" ht="12.75">
      <c r="A64" s="88"/>
      <c r="B64" s="88"/>
      <c r="C64" s="89"/>
      <c r="D64" s="317"/>
      <c r="E64" s="319"/>
      <c r="F64" s="478"/>
      <c r="G64" s="302"/>
      <c r="H64" s="336"/>
      <c r="I64" s="337"/>
      <c r="J64" s="280"/>
      <c r="K64" s="280"/>
    </row>
    <row r="65" spans="1:11" s="79" customFormat="1" ht="12.75">
      <c r="A65" s="88"/>
      <c r="B65" s="88"/>
      <c r="C65" s="89"/>
      <c r="D65" s="317"/>
      <c r="E65" s="319"/>
      <c r="F65" s="478"/>
      <c r="G65" s="302"/>
      <c r="H65" s="336"/>
      <c r="I65" s="337"/>
      <c r="J65" s="280"/>
      <c r="K65" s="280"/>
    </row>
    <row r="66" spans="1:11" s="79" customFormat="1" ht="12.75">
      <c r="A66" s="88"/>
      <c r="B66" s="88"/>
      <c r="C66" s="89"/>
      <c r="D66" s="317"/>
      <c r="E66" s="319"/>
      <c r="F66" s="478"/>
      <c r="G66" s="302"/>
      <c r="H66" s="336"/>
      <c r="I66" s="337"/>
      <c r="J66" s="280"/>
      <c r="K66" s="280"/>
    </row>
    <row r="67" spans="1:11" s="79" customFormat="1" ht="12.75">
      <c r="A67" s="88"/>
      <c r="B67" s="88"/>
      <c r="C67" s="89"/>
      <c r="D67" s="317"/>
      <c r="E67" s="319"/>
      <c r="F67" s="478"/>
      <c r="G67" s="302"/>
      <c r="H67" s="336"/>
      <c r="I67" s="337"/>
      <c r="J67" s="280"/>
      <c r="K67" s="280"/>
    </row>
    <row r="68" spans="1:11" s="79" customFormat="1" ht="12.75">
      <c r="A68" s="88"/>
      <c r="B68" s="88"/>
      <c r="C68" s="89"/>
      <c r="D68" s="317"/>
      <c r="E68" s="319"/>
      <c r="F68" s="478"/>
      <c r="G68" s="302"/>
      <c r="H68" s="336"/>
      <c r="I68" s="337"/>
      <c r="J68" s="280"/>
      <c r="K68" s="280"/>
    </row>
    <row r="69" spans="1:11" s="79" customFormat="1" ht="12.75">
      <c r="A69" s="88"/>
      <c r="B69" s="88"/>
      <c r="C69" s="89"/>
      <c r="D69" s="317"/>
      <c r="E69" s="319"/>
      <c r="F69" s="478"/>
      <c r="G69" s="302"/>
      <c r="H69" s="336"/>
      <c r="I69" s="337"/>
      <c r="J69" s="280"/>
      <c r="K69" s="280"/>
    </row>
    <row r="70" spans="1:11" s="79" customFormat="1" ht="12.75">
      <c r="A70" s="88"/>
      <c r="B70" s="88"/>
      <c r="C70" s="89"/>
      <c r="D70" s="317"/>
      <c r="E70" s="319"/>
      <c r="F70" s="478"/>
      <c r="G70" s="302"/>
      <c r="H70" s="336"/>
      <c r="I70" s="337"/>
      <c r="J70" s="280"/>
      <c r="K70" s="280"/>
    </row>
    <row r="71" spans="1:11" s="79" customFormat="1" ht="12.75">
      <c r="A71" s="88"/>
      <c r="B71" s="88"/>
      <c r="C71" s="89"/>
      <c r="D71" s="317"/>
      <c r="E71" s="319"/>
      <c r="F71" s="478"/>
      <c r="G71" s="302"/>
      <c r="H71" s="336"/>
      <c r="I71" s="337"/>
      <c r="J71" s="280"/>
      <c r="K71" s="280"/>
    </row>
    <row r="72" spans="1:11" s="79" customFormat="1" ht="12.75">
      <c r="A72" s="88"/>
      <c r="B72" s="88"/>
      <c r="C72" s="89"/>
      <c r="D72" s="317"/>
      <c r="E72" s="319"/>
      <c r="F72" s="478"/>
      <c r="G72" s="302"/>
      <c r="H72" s="336"/>
      <c r="I72" s="337"/>
      <c r="J72" s="280"/>
      <c r="K72" s="280"/>
    </row>
    <row r="73" spans="1:11" s="79" customFormat="1" ht="12.75">
      <c r="A73" s="88"/>
      <c r="B73" s="88"/>
      <c r="C73" s="89"/>
      <c r="D73" s="317"/>
      <c r="E73" s="319"/>
      <c r="F73" s="478"/>
      <c r="G73" s="302"/>
      <c r="H73" s="336"/>
      <c r="I73" s="337"/>
      <c r="J73" s="280"/>
      <c r="K73" s="280"/>
    </row>
    <row r="74" spans="1:11" s="79" customFormat="1" ht="12.75">
      <c r="A74" s="88"/>
      <c r="B74" s="88"/>
      <c r="C74" s="89"/>
      <c r="D74" s="317"/>
      <c r="E74" s="319"/>
      <c r="F74" s="478"/>
      <c r="G74" s="302"/>
      <c r="H74" s="336"/>
      <c r="I74" s="337"/>
      <c r="J74" s="280"/>
      <c r="K74" s="280"/>
    </row>
    <row r="75" spans="1:11" s="79" customFormat="1" ht="12.75">
      <c r="A75" s="88"/>
      <c r="B75" s="88"/>
      <c r="C75" s="89"/>
      <c r="D75" s="317"/>
      <c r="E75" s="319"/>
      <c r="F75" s="478"/>
      <c r="G75" s="302"/>
      <c r="H75" s="336"/>
      <c r="I75" s="337"/>
      <c r="J75" s="280"/>
      <c r="K75" s="280"/>
    </row>
    <row r="76" spans="1:11" s="79" customFormat="1" ht="12.75">
      <c r="A76" s="88"/>
      <c r="B76" s="88"/>
      <c r="C76" s="89"/>
      <c r="D76" s="317"/>
      <c r="E76" s="319"/>
      <c r="F76" s="478"/>
      <c r="G76" s="302"/>
      <c r="H76" s="336"/>
      <c r="I76" s="337"/>
      <c r="J76" s="280"/>
      <c r="K76" s="280"/>
    </row>
    <row r="77" spans="1:11" s="79" customFormat="1" ht="12.75">
      <c r="A77" s="88"/>
      <c r="B77" s="88"/>
      <c r="C77" s="89"/>
      <c r="D77" s="317"/>
      <c r="E77" s="319"/>
      <c r="F77" s="478"/>
      <c r="G77" s="302"/>
      <c r="H77" s="336"/>
      <c r="I77" s="337"/>
      <c r="J77" s="280"/>
      <c r="K77" s="280"/>
    </row>
    <row r="78" spans="1:11" s="79" customFormat="1" ht="12.75">
      <c r="A78" s="88"/>
      <c r="B78" s="88"/>
      <c r="C78" s="89"/>
      <c r="D78" s="317"/>
      <c r="E78" s="319"/>
      <c r="F78" s="478"/>
      <c r="G78" s="302"/>
      <c r="H78" s="336"/>
      <c r="I78" s="337"/>
      <c r="J78" s="280"/>
      <c r="K78" s="280"/>
    </row>
    <row r="79" spans="1:11" s="79" customFormat="1" ht="12.75">
      <c r="A79" s="88"/>
      <c r="B79" s="88"/>
      <c r="C79" s="89"/>
      <c r="D79" s="317"/>
      <c r="E79" s="319"/>
      <c r="F79" s="478"/>
      <c r="G79" s="302"/>
      <c r="H79" s="336"/>
      <c r="I79" s="337"/>
      <c r="J79" s="280"/>
      <c r="K79" s="280"/>
    </row>
    <row r="80" spans="1:11" s="79" customFormat="1" ht="12.75">
      <c r="A80" s="88"/>
      <c r="B80" s="88"/>
      <c r="C80" s="89"/>
      <c r="D80" s="317"/>
      <c r="E80" s="319"/>
      <c r="F80" s="478"/>
      <c r="G80" s="302"/>
      <c r="H80" s="336"/>
      <c r="I80" s="337"/>
      <c r="J80" s="280"/>
      <c r="K80" s="280"/>
    </row>
    <row r="81" spans="1:11" s="79" customFormat="1" ht="12.75">
      <c r="A81" s="88"/>
      <c r="B81" s="88"/>
      <c r="C81" s="89"/>
      <c r="D81" s="317"/>
      <c r="E81" s="319"/>
      <c r="F81" s="478"/>
      <c r="G81" s="302"/>
      <c r="H81" s="336"/>
      <c r="I81" s="337"/>
      <c r="J81" s="280"/>
      <c r="K81" s="280"/>
    </row>
    <row r="82" spans="1:11" s="79" customFormat="1" ht="12.75">
      <c r="A82" s="88"/>
      <c r="B82" s="88"/>
      <c r="C82" s="89"/>
      <c r="D82" s="317"/>
      <c r="E82" s="319"/>
      <c r="F82" s="478"/>
      <c r="G82" s="302"/>
      <c r="H82" s="336"/>
      <c r="I82" s="337"/>
      <c r="J82" s="280"/>
      <c r="K82" s="280"/>
    </row>
    <row r="83" spans="1:11" s="79" customFormat="1" ht="12.75">
      <c r="A83" s="88"/>
      <c r="B83" s="88"/>
      <c r="C83" s="89"/>
      <c r="D83" s="317"/>
      <c r="E83" s="319"/>
      <c r="F83" s="478"/>
      <c r="G83" s="302"/>
      <c r="H83" s="336"/>
      <c r="I83" s="337"/>
      <c r="J83" s="280"/>
      <c r="K83" s="280"/>
    </row>
    <row r="84" spans="1:11" s="79" customFormat="1" ht="12.75">
      <c r="A84" s="88"/>
      <c r="B84" s="88"/>
      <c r="C84" s="89"/>
      <c r="D84" s="317"/>
      <c r="E84" s="319"/>
      <c r="F84" s="478"/>
      <c r="G84" s="302"/>
      <c r="H84" s="336"/>
      <c r="I84" s="337"/>
      <c r="J84" s="280"/>
      <c r="K84" s="280"/>
    </row>
    <row r="85" spans="1:11" s="79" customFormat="1" ht="12.75">
      <c r="A85" s="88"/>
      <c r="B85" s="88"/>
      <c r="C85" s="89"/>
      <c r="D85" s="317"/>
      <c r="E85" s="319"/>
      <c r="F85" s="478"/>
      <c r="G85" s="302"/>
      <c r="H85" s="336"/>
      <c r="I85" s="337"/>
      <c r="J85" s="280"/>
      <c r="K85" s="280"/>
    </row>
    <row r="86" spans="1:11" s="79" customFormat="1" ht="12.75">
      <c r="A86" s="88"/>
      <c r="B86" s="88"/>
      <c r="C86" s="89"/>
      <c r="D86" s="317"/>
      <c r="E86" s="319"/>
      <c r="F86" s="478"/>
      <c r="G86" s="302"/>
      <c r="H86" s="336"/>
      <c r="I86" s="337"/>
      <c r="J86" s="280"/>
      <c r="K86" s="280"/>
    </row>
    <row r="87" spans="1:11" s="79" customFormat="1" ht="12.75">
      <c r="A87" s="88"/>
      <c r="B87" s="88"/>
      <c r="C87" s="89"/>
      <c r="D87" s="317"/>
      <c r="E87" s="319"/>
      <c r="F87" s="478"/>
      <c r="G87" s="302"/>
      <c r="H87" s="336"/>
      <c r="I87" s="337"/>
      <c r="J87" s="280"/>
      <c r="K87" s="280"/>
    </row>
    <row r="88" spans="1:11" s="79" customFormat="1" ht="12.75">
      <c r="A88" s="88"/>
      <c r="B88" s="88"/>
      <c r="C88" s="89"/>
      <c r="D88" s="317"/>
      <c r="E88" s="319"/>
      <c r="F88" s="478"/>
      <c r="G88" s="302"/>
      <c r="H88" s="336"/>
      <c r="I88" s="337"/>
      <c r="J88" s="280"/>
      <c r="K88" s="280"/>
    </row>
    <row r="89" spans="1:11" s="79" customFormat="1" ht="12.75">
      <c r="A89" s="88"/>
      <c r="B89" s="88"/>
      <c r="C89" s="89"/>
      <c r="D89" s="317"/>
      <c r="E89" s="319"/>
      <c r="F89" s="478"/>
      <c r="G89" s="302"/>
      <c r="H89" s="336"/>
      <c r="I89" s="337"/>
      <c r="J89" s="280"/>
      <c r="K89" s="280"/>
    </row>
    <row r="90" spans="1:11" s="79" customFormat="1" ht="12.75">
      <c r="A90" s="88"/>
      <c r="B90" s="88"/>
      <c r="C90" s="89"/>
      <c r="D90" s="317"/>
      <c r="E90" s="319"/>
      <c r="F90" s="478"/>
      <c r="G90" s="302"/>
      <c r="H90" s="336"/>
      <c r="I90" s="337"/>
      <c r="J90" s="280"/>
      <c r="K90" s="280"/>
    </row>
    <row r="91" spans="1:11" s="79" customFormat="1" ht="12.75">
      <c r="A91" s="88"/>
      <c r="B91" s="88"/>
      <c r="C91" s="89"/>
      <c r="D91" s="317"/>
      <c r="E91" s="319"/>
      <c r="F91" s="478"/>
      <c r="G91" s="302"/>
      <c r="H91" s="336"/>
      <c r="I91" s="337"/>
      <c r="J91" s="280"/>
      <c r="K91" s="280"/>
    </row>
    <row r="92" spans="1:11" s="79" customFormat="1" ht="12.75">
      <c r="A92" s="88"/>
      <c r="B92" s="88"/>
      <c r="C92" s="89"/>
      <c r="D92" s="317"/>
      <c r="E92" s="319"/>
      <c r="F92" s="478"/>
      <c r="G92" s="302"/>
      <c r="H92" s="336"/>
      <c r="I92" s="337"/>
      <c r="J92" s="280"/>
      <c r="K92" s="280"/>
    </row>
    <row r="93" spans="1:11" s="79" customFormat="1" ht="12.75">
      <c r="A93" s="88"/>
      <c r="B93" s="88"/>
      <c r="C93" s="89"/>
      <c r="D93" s="317"/>
      <c r="E93" s="319"/>
      <c r="F93" s="478"/>
      <c r="G93" s="302"/>
      <c r="H93" s="336"/>
      <c r="I93" s="337"/>
      <c r="J93" s="280"/>
      <c r="K93" s="280"/>
    </row>
    <row r="94" spans="1:11" s="79" customFormat="1" ht="12.75">
      <c r="A94" s="88"/>
      <c r="B94" s="88"/>
      <c r="C94" s="89"/>
      <c r="D94" s="317"/>
      <c r="E94" s="319"/>
      <c r="F94" s="478"/>
      <c r="G94" s="302"/>
      <c r="H94" s="336"/>
      <c r="I94" s="337"/>
      <c r="J94" s="280"/>
      <c r="K94" s="280"/>
    </row>
    <row r="95" spans="1:11" s="79" customFormat="1" ht="12.75">
      <c r="A95" s="88"/>
      <c r="B95" s="88"/>
      <c r="C95" s="89"/>
      <c r="D95" s="317"/>
      <c r="E95" s="319"/>
      <c r="F95" s="478"/>
      <c r="G95" s="302"/>
      <c r="H95" s="336"/>
      <c r="I95" s="337"/>
      <c r="J95" s="280"/>
      <c r="K95" s="280"/>
    </row>
    <row r="96" spans="1:11" s="79" customFormat="1" ht="12.75">
      <c r="A96" s="88"/>
      <c r="B96" s="88"/>
      <c r="C96" s="89"/>
      <c r="D96" s="317"/>
      <c r="E96" s="319"/>
      <c r="F96" s="478"/>
      <c r="G96" s="302"/>
      <c r="H96" s="336"/>
      <c r="I96" s="337"/>
      <c r="J96" s="280"/>
      <c r="K96" s="280"/>
    </row>
    <row r="97" spans="1:11" s="79" customFormat="1" ht="12.75">
      <c r="A97" s="88"/>
      <c r="B97" s="88"/>
      <c r="C97" s="89"/>
      <c r="D97" s="317"/>
      <c r="E97" s="319"/>
      <c r="F97" s="478"/>
      <c r="G97" s="302"/>
      <c r="H97" s="336"/>
      <c r="I97" s="337"/>
      <c r="J97" s="280"/>
      <c r="K97" s="280"/>
    </row>
    <row r="98" spans="1:11" s="79" customFormat="1" ht="12.75">
      <c r="A98" s="88"/>
      <c r="B98" s="88"/>
      <c r="C98" s="89"/>
      <c r="D98" s="317"/>
      <c r="E98" s="319"/>
      <c r="F98" s="478"/>
      <c r="G98" s="302"/>
      <c r="H98" s="336"/>
      <c r="I98" s="337"/>
      <c r="J98" s="280"/>
      <c r="K98" s="280"/>
    </row>
    <row r="99" spans="1:11" s="79" customFormat="1" ht="12.75">
      <c r="A99" s="88"/>
      <c r="B99" s="88"/>
      <c r="C99" s="89"/>
      <c r="D99" s="317"/>
      <c r="E99" s="319"/>
      <c r="F99" s="478"/>
      <c r="G99" s="302"/>
      <c r="H99" s="336"/>
      <c r="I99" s="337"/>
      <c r="J99" s="280"/>
      <c r="K99" s="280"/>
    </row>
    <row r="100" spans="1:11" s="79" customFormat="1" ht="12.75">
      <c r="A100" s="88"/>
      <c r="B100" s="88"/>
      <c r="C100" s="89"/>
      <c r="D100" s="317"/>
      <c r="E100" s="319"/>
      <c r="F100" s="478"/>
      <c r="G100" s="302"/>
      <c r="H100" s="336"/>
      <c r="I100" s="337"/>
      <c r="J100" s="280"/>
      <c r="K100" s="280"/>
    </row>
    <row r="101" spans="1:11" s="79" customFormat="1" ht="12.75">
      <c r="A101" s="88"/>
      <c r="B101" s="88"/>
      <c r="C101" s="89"/>
      <c r="D101" s="317"/>
      <c r="E101" s="319"/>
      <c r="F101" s="478"/>
      <c r="G101" s="302"/>
      <c r="H101" s="336"/>
      <c r="I101" s="337"/>
      <c r="J101" s="280"/>
      <c r="K101" s="280"/>
    </row>
    <row r="102" spans="1:11" s="79" customFormat="1" ht="12.75">
      <c r="A102" s="88"/>
      <c r="B102" s="88"/>
      <c r="C102" s="89"/>
      <c r="D102" s="317"/>
      <c r="E102" s="319"/>
      <c r="F102" s="478"/>
      <c r="G102" s="302"/>
      <c r="H102" s="336"/>
      <c r="I102" s="337"/>
      <c r="J102" s="280"/>
      <c r="K102" s="280"/>
    </row>
    <row r="103" spans="1:11" s="79" customFormat="1" ht="12.75">
      <c r="A103" s="88"/>
      <c r="B103" s="88"/>
      <c r="C103" s="89"/>
      <c r="D103" s="317"/>
      <c r="E103" s="319"/>
      <c r="F103" s="478"/>
      <c r="G103" s="302"/>
      <c r="H103" s="336"/>
      <c r="I103" s="337"/>
      <c r="J103" s="280"/>
      <c r="K103" s="280"/>
    </row>
    <row r="104" spans="1:11" s="79" customFormat="1" ht="12.75">
      <c r="A104" s="88"/>
      <c r="B104" s="88"/>
      <c r="C104" s="89"/>
      <c r="D104" s="317"/>
      <c r="E104" s="319"/>
      <c r="F104" s="478"/>
      <c r="G104" s="302"/>
      <c r="H104" s="336"/>
      <c r="I104" s="337"/>
      <c r="J104" s="280"/>
      <c r="K104" s="280"/>
    </row>
    <row r="105" spans="1:11" s="79" customFormat="1" ht="12.75">
      <c r="A105" s="88"/>
      <c r="B105" s="88"/>
      <c r="C105" s="89"/>
      <c r="D105" s="317"/>
      <c r="E105" s="319"/>
      <c r="F105" s="478"/>
      <c r="G105" s="302"/>
      <c r="H105" s="336"/>
      <c r="I105" s="337"/>
      <c r="J105" s="280"/>
      <c r="K105" s="280"/>
    </row>
    <row r="106" spans="1:11" s="79" customFormat="1" ht="12.75">
      <c r="A106" s="88"/>
      <c r="B106" s="88"/>
      <c r="C106" s="89"/>
      <c r="D106" s="317"/>
      <c r="E106" s="319"/>
      <c r="F106" s="478"/>
      <c r="G106" s="302"/>
      <c r="H106" s="336"/>
      <c r="I106" s="337"/>
      <c r="J106" s="280"/>
      <c r="K106" s="280"/>
    </row>
    <row r="107" spans="1:11" s="79" customFormat="1" ht="12.75">
      <c r="A107" s="88"/>
      <c r="B107" s="88"/>
      <c r="C107" s="89"/>
      <c r="D107" s="317"/>
      <c r="E107" s="319"/>
      <c r="F107" s="478"/>
      <c r="G107" s="302"/>
      <c r="H107" s="336"/>
      <c r="I107" s="337"/>
      <c r="J107" s="280"/>
      <c r="K107" s="280"/>
    </row>
    <row r="108" spans="1:11" s="79" customFormat="1" ht="12.75">
      <c r="A108" s="88"/>
      <c r="B108" s="88"/>
      <c r="C108" s="89"/>
      <c r="D108" s="317"/>
      <c r="E108" s="319"/>
      <c r="F108" s="478"/>
      <c r="G108" s="302"/>
      <c r="H108" s="336"/>
      <c r="I108" s="337"/>
      <c r="J108" s="280"/>
      <c r="K108" s="280"/>
    </row>
    <row r="109" spans="1:11" s="79" customFormat="1" ht="12.75">
      <c r="A109" s="88"/>
      <c r="B109" s="88"/>
      <c r="C109" s="89"/>
      <c r="D109" s="317"/>
      <c r="E109" s="319"/>
      <c r="F109" s="478"/>
      <c r="G109" s="302"/>
      <c r="H109" s="336"/>
      <c r="I109" s="337"/>
      <c r="J109" s="280"/>
      <c r="K109" s="280"/>
    </row>
    <row r="110" spans="1:11" s="79" customFormat="1" ht="12.75">
      <c r="A110" s="88"/>
      <c r="B110" s="88"/>
      <c r="C110" s="89"/>
      <c r="D110" s="317"/>
      <c r="E110" s="319"/>
      <c r="F110" s="478"/>
      <c r="G110" s="302"/>
      <c r="H110" s="336"/>
      <c r="I110" s="337"/>
      <c r="J110" s="280"/>
      <c r="K110" s="280"/>
    </row>
    <row r="111" spans="1:11" s="79" customFormat="1" ht="12.75">
      <c r="A111" s="88"/>
      <c r="B111" s="88"/>
      <c r="C111" s="89"/>
      <c r="D111" s="317"/>
      <c r="E111" s="319"/>
      <c r="F111" s="478"/>
      <c r="G111" s="302"/>
      <c r="H111" s="336"/>
      <c r="I111" s="337"/>
      <c r="J111" s="280"/>
      <c r="K111" s="280"/>
    </row>
    <row r="112" spans="1:11" s="79" customFormat="1" ht="12.75">
      <c r="A112" s="88"/>
      <c r="B112" s="88"/>
      <c r="C112" s="89"/>
      <c r="D112" s="317"/>
      <c r="E112" s="319"/>
      <c r="F112" s="478"/>
      <c r="G112" s="302"/>
      <c r="H112" s="336"/>
      <c r="I112" s="337"/>
      <c r="J112" s="280"/>
      <c r="K112" s="280"/>
    </row>
    <row r="113" spans="1:11" s="79" customFormat="1" ht="12.75">
      <c r="A113" s="88"/>
      <c r="B113" s="88"/>
      <c r="C113" s="89"/>
      <c r="D113" s="317"/>
      <c r="E113" s="319"/>
      <c r="F113" s="478"/>
      <c r="G113" s="302"/>
      <c r="H113" s="336"/>
      <c r="I113" s="337"/>
      <c r="J113" s="280"/>
      <c r="K113" s="280"/>
    </row>
    <row r="114" spans="1:11" s="79" customFormat="1" ht="12.75">
      <c r="A114" s="88"/>
      <c r="B114" s="88"/>
      <c r="C114" s="89"/>
      <c r="D114" s="317"/>
      <c r="E114" s="319"/>
      <c r="F114" s="478"/>
      <c r="G114" s="302"/>
      <c r="H114" s="336"/>
      <c r="I114" s="337"/>
      <c r="J114" s="280"/>
      <c r="K114" s="280"/>
    </row>
    <row r="115" spans="1:11" s="79" customFormat="1" ht="12.75">
      <c r="A115" s="88"/>
      <c r="B115" s="88"/>
      <c r="C115" s="89"/>
      <c r="D115" s="317"/>
      <c r="E115" s="319"/>
      <c r="F115" s="478"/>
      <c r="G115" s="302"/>
      <c r="H115" s="336"/>
      <c r="I115" s="337"/>
      <c r="J115" s="280"/>
      <c r="K115" s="280"/>
    </row>
    <row r="116" spans="1:11" s="79" customFormat="1" ht="12.75">
      <c r="A116" s="88"/>
      <c r="B116" s="88"/>
      <c r="C116" s="89"/>
      <c r="D116" s="317"/>
      <c r="E116" s="319"/>
      <c r="F116" s="478"/>
      <c r="G116" s="302"/>
      <c r="H116" s="336"/>
      <c r="I116" s="337"/>
      <c r="J116" s="280"/>
      <c r="K116" s="280"/>
    </row>
    <row r="117" spans="1:11" s="79" customFormat="1" ht="12.75">
      <c r="A117" s="88"/>
      <c r="B117" s="88"/>
      <c r="C117" s="89"/>
      <c r="D117" s="317"/>
      <c r="E117" s="319"/>
      <c r="F117" s="478"/>
      <c r="G117" s="302"/>
      <c r="H117" s="336"/>
      <c r="I117" s="337"/>
      <c r="J117" s="280"/>
      <c r="K117" s="280"/>
    </row>
    <row r="118" spans="1:11" s="79" customFormat="1" ht="12.75">
      <c r="A118" s="88"/>
      <c r="B118" s="88"/>
      <c r="C118" s="89"/>
      <c r="D118" s="317"/>
      <c r="E118" s="319"/>
      <c r="F118" s="478"/>
      <c r="G118" s="302"/>
      <c r="H118" s="336"/>
      <c r="I118" s="337"/>
      <c r="J118" s="280"/>
      <c r="K118" s="280"/>
    </row>
    <row r="119" spans="1:11" s="79" customFormat="1" ht="12.75">
      <c r="A119" s="88"/>
      <c r="B119" s="88"/>
      <c r="C119" s="89"/>
      <c r="D119" s="317"/>
      <c r="E119" s="319"/>
      <c r="F119" s="478"/>
      <c r="G119" s="302"/>
      <c r="H119" s="336"/>
      <c r="I119" s="337"/>
      <c r="J119" s="280"/>
      <c r="K119" s="280"/>
    </row>
    <row r="120" spans="1:11" s="79" customFormat="1" ht="12.75">
      <c r="A120" s="88"/>
      <c r="B120" s="88"/>
      <c r="C120" s="89"/>
      <c r="D120" s="317"/>
      <c r="E120" s="319"/>
      <c r="F120" s="478"/>
      <c r="G120" s="302"/>
      <c r="H120" s="336"/>
      <c r="I120" s="337"/>
      <c r="J120" s="280"/>
      <c r="K120" s="280"/>
    </row>
    <row r="121" spans="1:11" s="79" customFormat="1" ht="12.75">
      <c r="A121" s="88"/>
      <c r="B121" s="88"/>
      <c r="C121" s="89"/>
      <c r="D121" s="317"/>
      <c r="E121" s="319"/>
      <c r="F121" s="478"/>
      <c r="G121" s="302"/>
      <c r="H121" s="336"/>
      <c r="I121" s="337"/>
      <c r="J121" s="280"/>
      <c r="K121" s="280"/>
    </row>
    <row r="122" spans="1:11" s="79" customFormat="1" ht="12.75">
      <c r="A122" s="88"/>
      <c r="B122" s="88"/>
      <c r="C122" s="89"/>
      <c r="D122" s="317"/>
      <c r="E122" s="319"/>
      <c r="F122" s="478"/>
      <c r="G122" s="302"/>
      <c r="H122" s="336"/>
      <c r="I122" s="337"/>
      <c r="J122" s="280"/>
      <c r="K122" s="280"/>
    </row>
    <row r="123" spans="1:11" s="79" customFormat="1" ht="12.75">
      <c r="A123" s="88"/>
      <c r="B123" s="88"/>
      <c r="C123" s="89"/>
      <c r="D123" s="317"/>
      <c r="E123" s="319"/>
      <c r="F123" s="478"/>
      <c r="G123" s="302"/>
      <c r="H123" s="336"/>
      <c r="I123" s="337"/>
      <c r="J123" s="280"/>
      <c r="K123" s="280"/>
    </row>
    <row r="124" spans="1:11" s="79" customFormat="1" ht="12.75">
      <c r="A124" s="88"/>
      <c r="B124" s="88"/>
      <c r="C124" s="89"/>
      <c r="D124" s="317"/>
      <c r="E124" s="319"/>
      <c r="F124" s="478"/>
      <c r="G124" s="302"/>
      <c r="H124" s="336"/>
      <c r="I124" s="337"/>
      <c r="J124" s="280"/>
      <c r="K124" s="280"/>
    </row>
    <row r="125" spans="1:11" s="79" customFormat="1" ht="12.75">
      <c r="A125" s="88"/>
      <c r="B125" s="88"/>
      <c r="C125" s="89"/>
      <c r="D125" s="317"/>
      <c r="E125" s="319"/>
      <c r="F125" s="478"/>
      <c r="G125" s="302"/>
      <c r="H125" s="336"/>
      <c r="I125" s="337"/>
      <c r="J125" s="280"/>
      <c r="K125" s="280"/>
    </row>
    <row r="126" spans="1:11" s="79" customFormat="1" ht="12.75">
      <c r="A126" s="88"/>
      <c r="B126" s="88"/>
      <c r="C126" s="89"/>
      <c r="D126" s="317"/>
      <c r="E126" s="319"/>
      <c r="F126" s="478"/>
      <c r="G126" s="302"/>
      <c r="H126" s="336"/>
      <c r="I126" s="337"/>
      <c r="J126" s="280"/>
      <c r="K126" s="280"/>
    </row>
    <row r="127" spans="1:11" s="79" customFormat="1" ht="12.75">
      <c r="A127" s="88"/>
      <c r="B127" s="88"/>
      <c r="C127" s="89"/>
      <c r="D127" s="317"/>
      <c r="E127" s="319"/>
      <c r="F127" s="478"/>
      <c r="G127" s="302"/>
      <c r="H127" s="336"/>
      <c r="I127" s="337"/>
      <c r="J127" s="280"/>
      <c r="K127" s="280"/>
    </row>
    <row r="128" spans="1:11" s="79" customFormat="1" ht="12.75">
      <c r="A128" s="88"/>
      <c r="B128" s="88"/>
      <c r="C128" s="89"/>
      <c r="D128" s="317"/>
      <c r="E128" s="319"/>
      <c r="F128" s="478"/>
      <c r="G128" s="302"/>
      <c r="H128" s="336"/>
      <c r="I128" s="337"/>
      <c r="J128" s="280"/>
      <c r="K128" s="280"/>
    </row>
    <row r="129" spans="1:11" s="79" customFormat="1" ht="12.75">
      <c r="A129" s="88"/>
      <c r="B129" s="88"/>
      <c r="C129" s="89"/>
      <c r="D129" s="317"/>
      <c r="E129" s="319"/>
      <c r="F129" s="478"/>
      <c r="G129" s="302"/>
      <c r="H129" s="336"/>
      <c r="I129" s="337"/>
      <c r="J129" s="280"/>
      <c r="K129" s="280"/>
    </row>
    <row r="130" spans="1:11" s="79" customFormat="1" ht="12.75">
      <c r="A130" s="88"/>
      <c r="B130" s="88"/>
      <c r="C130" s="89"/>
      <c r="D130" s="317"/>
      <c r="E130" s="319"/>
      <c r="F130" s="478"/>
      <c r="G130" s="302"/>
      <c r="H130" s="336"/>
      <c r="I130" s="337"/>
      <c r="J130" s="280"/>
      <c r="K130" s="280"/>
    </row>
    <row r="131" spans="1:11" s="79" customFormat="1" ht="12.75">
      <c r="A131" s="88"/>
      <c r="B131" s="88"/>
      <c r="C131" s="89"/>
      <c r="D131" s="317"/>
      <c r="E131" s="319"/>
      <c r="F131" s="478"/>
      <c r="G131" s="302"/>
      <c r="H131" s="336"/>
      <c r="I131" s="337"/>
      <c r="J131" s="280"/>
      <c r="K131" s="280"/>
    </row>
    <row r="132" spans="1:11" s="79" customFormat="1" ht="12.75">
      <c r="A132" s="88"/>
      <c r="B132" s="88"/>
      <c r="C132" s="89"/>
      <c r="D132" s="317"/>
      <c r="E132" s="319"/>
      <c r="F132" s="478"/>
      <c r="G132" s="302"/>
      <c r="H132" s="336"/>
      <c r="I132" s="337"/>
      <c r="J132" s="280"/>
      <c r="K132" s="280"/>
    </row>
    <row r="133" spans="1:11" s="79" customFormat="1" ht="12.75">
      <c r="A133" s="88"/>
      <c r="B133" s="88"/>
      <c r="C133" s="89"/>
      <c r="D133" s="317"/>
      <c r="E133" s="319"/>
      <c r="F133" s="478"/>
      <c r="G133" s="302"/>
      <c r="H133" s="336"/>
      <c r="I133" s="337"/>
      <c r="J133" s="280"/>
      <c r="K133" s="280"/>
    </row>
  </sheetData>
  <sheetProtection password="CAEC" sheet="1" objects="1" scenarios="1"/>
  <mergeCells count="2">
    <mergeCell ref="L6:L9"/>
    <mergeCell ref="M6:M7"/>
  </mergeCells>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&amp;R&amp;"Projekt,Regular"&amp;72P&amp;"ProArc,Regular"&amp;18          </oddHeader>
    <oddFooter>&amp;C&amp;6 &amp; List: &amp;A&amp;R&amp;9&amp;P</oddFooter>
  </headerFooter>
</worksheet>
</file>

<file path=xl/worksheets/sheet14.xml><?xml version="1.0" encoding="utf-8"?>
<worksheet xmlns="http://schemas.openxmlformats.org/spreadsheetml/2006/main" xmlns:r="http://schemas.openxmlformats.org/officeDocument/2006/relationships">
  <sheetPr codeName="List22"/>
  <dimension ref="A1:P117"/>
  <sheetViews>
    <sheetView view="pageBreakPreview" zoomScale="120" zoomScaleSheetLayoutView="120" zoomScalePageLayoutView="0" workbookViewId="0" topLeftCell="A1">
      <selection activeCell="F17" sqref="F17"/>
    </sheetView>
  </sheetViews>
  <sheetFormatPr defaultColWidth="9.00390625" defaultRowHeight="12.75"/>
  <cols>
    <col min="1" max="1" width="5.625" style="77" customWidth="1"/>
    <col min="2" max="2" width="38.375" style="111" customWidth="1"/>
    <col min="3" max="3" width="12.625" style="77" customWidth="1"/>
    <col min="4" max="4" width="7.625" style="112" customWidth="1"/>
    <col min="5" max="5" width="3.00390625" style="113" customWidth="1"/>
    <col min="6" max="6" width="20.00390625" style="113" customWidth="1"/>
    <col min="7" max="7" width="20.375" style="95" customWidth="1"/>
    <col min="8" max="8" width="19.375" style="77" customWidth="1"/>
    <col min="9" max="9" width="11.00390625" style="122" customWidth="1"/>
    <col min="10" max="10" width="10.125" style="122" customWidth="1"/>
    <col min="11" max="11" width="9.125" style="122"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5" s="123" customFormat="1" ht="18">
      <c r="A1" s="107" t="str">
        <f>+OSNOVA!A2</f>
        <v>POPIS DEL S PREDRAČUNOM</v>
      </c>
      <c r="D1" s="108"/>
      <c r="E1" s="109"/>
      <c r="F1" s="110"/>
      <c r="G1" s="110"/>
      <c r="H1" s="94"/>
      <c r="I1" s="147"/>
      <c r="J1" s="147"/>
      <c r="L1" s="110"/>
      <c r="M1" s="110"/>
      <c r="N1" s="93"/>
      <c r="O1" s="76"/>
    </row>
    <row r="2" spans="1:15" s="123" customFormat="1" ht="18">
      <c r="A2" s="107"/>
      <c r="B2" s="107"/>
      <c r="D2" s="108"/>
      <c r="E2" s="109"/>
      <c r="F2" s="110"/>
      <c r="G2" s="110"/>
      <c r="H2" s="94"/>
      <c r="I2" s="147"/>
      <c r="J2" s="147"/>
      <c r="L2" s="110"/>
      <c r="M2" s="110"/>
      <c r="N2" s="93"/>
      <c r="O2" s="76"/>
    </row>
    <row r="3" spans="1:15" s="123" customFormat="1" ht="18">
      <c r="A3" s="291" t="str">
        <f>OSNOVA!J41</f>
        <v>B.</v>
      </c>
      <c r="B3" s="107" t="str">
        <f>OSNOVA!K41</f>
        <v>OBRTNIŠKA DELA</v>
      </c>
      <c r="D3" s="108"/>
      <c r="E3" s="109"/>
      <c r="F3" s="110"/>
      <c r="G3" s="110"/>
      <c r="H3" s="94"/>
      <c r="I3" s="147"/>
      <c r="J3" s="147"/>
      <c r="L3" s="110"/>
      <c r="M3" s="110"/>
      <c r="N3" s="93"/>
      <c r="O3" s="76"/>
    </row>
    <row r="4" spans="1:15" s="123" customFormat="1" ht="18">
      <c r="A4" s="107"/>
      <c r="B4" s="106"/>
      <c r="C4" s="107"/>
      <c r="D4" s="108"/>
      <c r="E4" s="109"/>
      <c r="F4" s="110"/>
      <c r="G4" s="110"/>
      <c r="H4" s="94"/>
      <c r="I4" s="147"/>
      <c r="J4" s="147"/>
      <c r="L4" s="110"/>
      <c r="M4" s="110"/>
      <c r="N4" s="93"/>
      <c r="O4" s="76"/>
    </row>
    <row r="5" spans="1:15" s="173" customFormat="1" ht="19.5" thickBot="1">
      <c r="A5" s="200" t="str">
        <f>+OSNOVA!E43</f>
        <v>REKAPITULACIJA</v>
      </c>
      <c r="B5" s="200"/>
      <c r="C5" s="200"/>
      <c r="D5" s="200"/>
      <c r="E5" s="200"/>
      <c r="F5" s="200"/>
      <c r="G5" s="170"/>
      <c r="H5" s="171"/>
      <c r="I5" s="172"/>
      <c r="J5" s="172"/>
      <c r="L5" s="170"/>
      <c r="M5" s="170"/>
      <c r="N5" s="174"/>
      <c r="O5" s="175"/>
    </row>
    <row r="6" spans="1:15" s="123" customFormat="1" ht="18">
      <c r="A6" s="107"/>
      <c r="B6" s="106"/>
      <c r="C6" s="107"/>
      <c r="D6" s="108"/>
      <c r="E6" s="109"/>
      <c r="F6" s="110"/>
      <c r="G6" s="110"/>
      <c r="H6" s="94"/>
      <c r="I6" s="147"/>
      <c r="J6" s="147"/>
      <c r="L6" s="110"/>
      <c r="M6" s="110"/>
      <c r="N6" s="93"/>
      <c r="O6" s="76"/>
    </row>
    <row r="7" spans="1:9" s="185" customFormat="1" ht="12.75" customHeight="1">
      <c r="A7" s="186" t="s">
        <v>158</v>
      </c>
      <c r="B7" s="187"/>
      <c r="C7" s="186"/>
      <c r="D7" s="186"/>
      <c r="E7" s="186"/>
      <c r="F7" s="186"/>
      <c r="G7" s="182"/>
      <c r="H7" s="91"/>
      <c r="I7" s="87"/>
    </row>
    <row r="8" spans="1:16" s="152" customFormat="1" ht="12.75">
      <c r="A8" s="248"/>
      <c r="B8" s="249"/>
      <c r="C8" s="250"/>
      <c r="D8" s="251"/>
      <c r="E8" s="252"/>
      <c r="F8" s="252"/>
      <c r="G8" s="253"/>
      <c r="H8" s="254"/>
      <c r="M8" s="255"/>
      <c r="O8" s="256"/>
      <c r="P8" s="256"/>
    </row>
    <row r="9" spans="1:16" s="150" customFormat="1" ht="12.75">
      <c r="A9" s="189"/>
      <c r="B9" s="190"/>
      <c r="D9" s="191"/>
      <c r="E9" s="188"/>
      <c r="F9" s="188"/>
      <c r="G9" s="192"/>
      <c r="M9" s="185"/>
      <c r="O9" s="188"/>
      <c r="P9" s="188"/>
    </row>
    <row r="10" spans="1:16" s="150" customFormat="1" ht="15">
      <c r="A10" s="155" t="str">
        <f>OSNOVA!J45</f>
        <v>I.</v>
      </c>
      <c r="B10" s="114" t="str">
        <f>OSNOVA!K43</f>
        <v>Krovskokleparska dela</v>
      </c>
      <c r="D10" s="191"/>
      <c r="E10" s="188"/>
      <c r="F10" s="408">
        <f>'Krovskokleparska dela'!G38</f>
        <v>0</v>
      </c>
      <c r="G10" s="192"/>
      <c r="M10" s="185"/>
      <c r="O10" s="188"/>
      <c r="P10" s="188"/>
    </row>
    <row r="11" spans="1:16" s="150" customFormat="1" ht="15">
      <c r="A11" s="155"/>
      <c r="B11" s="190"/>
      <c r="D11" s="191"/>
      <c r="E11" s="188"/>
      <c r="F11" s="188"/>
      <c r="G11" s="192"/>
      <c r="M11" s="185"/>
      <c r="O11" s="188"/>
      <c r="P11" s="188"/>
    </row>
    <row r="12" spans="1:16" s="150" customFormat="1" ht="15">
      <c r="A12" s="292" t="str">
        <f>OSNOVA!J46</f>
        <v>II.</v>
      </c>
      <c r="B12" s="422" t="str">
        <f>OSNOVA!K45</f>
        <v>Ključavničarska dela</v>
      </c>
      <c r="C12" s="185"/>
      <c r="D12" s="236"/>
      <c r="E12" s="185"/>
      <c r="F12" s="408">
        <f>'Ključavničarska dela'!G58</f>
        <v>0</v>
      </c>
      <c r="G12" s="192"/>
      <c r="M12" s="185"/>
      <c r="O12" s="188"/>
      <c r="P12" s="188"/>
    </row>
    <row r="13" spans="1:16" s="150" customFormat="1" ht="15">
      <c r="A13" s="155"/>
      <c r="B13" s="125"/>
      <c r="C13" s="102"/>
      <c r="D13" s="115"/>
      <c r="E13" s="102"/>
      <c r="F13" s="128"/>
      <c r="G13" s="192"/>
      <c r="M13" s="185"/>
      <c r="O13" s="188"/>
      <c r="P13" s="188"/>
    </row>
    <row r="14" spans="1:8" s="125" customFormat="1" ht="15.75" thickBot="1">
      <c r="A14" s="130"/>
      <c r="B14" s="118"/>
      <c r="C14" s="117"/>
      <c r="D14" s="119"/>
      <c r="E14" s="117"/>
      <c r="F14" s="129"/>
      <c r="G14" s="103"/>
      <c r="H14" s="102"/>
    </row>
    <row r="15" spans="1:16" s="87" customFormat="1" ht="12.75" thickTop="1">
      <c r="A15" s="201"/>
      <c r="B15" s="202"/>
      <c r="C15" s="203"/>
      <c r="D15" s="204"/>
      <c r="E15" s="204"/>
      <c r="F15" s="205"/>
      <c r="G15" s="206"/>
      <c r="H15" s="91"/>
      <c r="P15" s="86"/>
    </row>
    <row r="16" spans="1:8" s="125" customFormat="1" ht="15">
      <c r="A16" s="131"/>
      <c r="B16" s="101"/>
      <c r="C16" s="102"/>
      <c r="D16" s="115" t="s">
        <v>189</v>
      </c>
      <c r="E16" s="102"/>
      <c r="F16" s="128">
        <f>IF(OSNOVA!$B$53=1,SUM(F9:F14),"")</f>
        <v>0</v>
      </c>
      <c r="G16" s="103"/>
      <c r="H16" s="104"/>
    </row>
    <row r="17" spans="1:8" s="87" customFormat="1" ht="12">
      <c r="A17" s="91"/>
      <c r="B17" s="207"/>
      <c r="C17" s="91"/>
      <c r="D17" s="105"/>
      <c r="E17" s="186"/>
      <c r="F17" s="186"/>
      <c r="G17" s="208"/>
      <c r="H17" s="91"/>
    </row>
    <row r="18" spans="1:8" s="87" customFormat="1" ht="12">
      <c r="A18" s="91"/>
      <c r="B18" s="209"/>
      <c r="C18" s="91"/>
      <c r="D18" s="105"/>
      <c r="E18" s="186"/>
      <c r="F18" s="186"/>
      <c r="G18" s="208"/>
      <c r="H18" s="91"/>
    </row>
    <row r="19" spans="1:8" s="79" customFormat="1" ht="12">
      <c r="A19" s="88"/>
      <c r="B19" s="89"/>
      <c r="C19" s="88"/>
      <c r="D19" s="90"/>
      <c r="E19" s="97"/>
      <c r="F19" s="97"/>
      <c r="G19" s="96"/>
      <c r="H19" s="88"/>
    </row>
    <row r="20" spans="1:8" s="79" customFormat="1" ht="12">
      <c r="A20" s="88"/>
      <c r="B20" s="89"/>
      <c r="C20" s="88"/>
      <c r="D20" s="90"/>
      <c r="E20" s="97"/>
      <c r="F20" s="97"/>
      <c r="G20" s="96"/>
      <c r="H20" s="88"/>
    </row>
    <row r="21" spans="1:8" s="79" customFormat="1" ht="12">
      <c r="A21" s="88"/>
      <c r="B21" s="89"/>
      <c r="C21" s="88"/>
      <c r="D21" s="90"/>
      <c r="E21" s="97"/>
      <c r="F21" s="97"/>
      <c r="G21" s="96"/>
      <c r="H21" s="88"/>
    </row>
    <row r="22" spans="1:8" s="79" customFormat="1" ht="12">
      <c r="A22" s="88"/>
      <c r="B22" s="89"/>
      <c r="C22" s="88"/>
      <c r="D22" s="90"/>
      <c r="E22" s="97"/>
      <c r="F22" s="97"/>
      <c r="G22" s="96"/>
      <c r="H22" s="88"/>
    </row>
    <row r="23" spans="1:8" s="79" customFormat="1" ht="12">
      <c r="A23" s="88"/>
      <c r="B23" s="89"/>
      <c r="C23" s="88"/>
      <c r="D23" s="90"/>
      <c r="E23" s="97"/>
      <c r="F23" s="97"/>
      <c r="G23" s="96"/>
      <c r="H23" s="88"/>
    </row>
    <row r="24" spans="1:8" s="79" customFormat="1" ht="12">
      <c r="A24" s="88"/>
      <c r="B24" s="89"/>
      <c r="C24" s="88"/>
      <c r="D24" s="90"/>
      <c r="E24" s="97"/>
      <c r="F24" s="97"/>
      <c r="G24" s="96"/>
      <c r="H24" s="88"/>
    </row>
    <row r="25" spans="1:8" s="79" customFormat="1" ht="12">
      <c r="A25" s="88"/>
      <c r="B25" s="89"/>
      <c r="C25" s="88"/>
      <c r="D25" s="90"/>
      <c r="E25" s="97"/>
      <c r="F25" s="97"/>
      <c r="G25" s="96"/>
      <c r="H25" s="88"/>
    </row>
    <row r="26" spans="1:8" s="79" customFormat="1" ht="12">
      <c r="A26" s="88"/>
      <c r="B26" s="89"/>
      <c r="C26" s="88"/>
      <c r="D26" s="90"/>
      <c r="E26" s="97"/>
      <c r="F26" s="97"/>
      <c r="G26" s="96"/>
      <c r="H26" s="88"/>
    </row>
    <row r="27" spans="1:8" s="79" customFormat="1" ht="12">
      <c r="A27" s="88"/>
      <c r="B27" s="89"/>
      <c r="C27" s="88"/>
      <c r="D27" s="90"/>
      <c r="E27" s="97"/>
      <c r="F27" s="97"/>
      <c r="G27" s="96"/>
      <c r="H27" s="88"/>
    </row>
    <row r="28" spans="1:8" s="79" customFormat="1" ht="12">
      <c r="A28" s="88"/>
      <c r="B28" s="89"/>
      <c r="C28" s="88"/>
      <c r="D28" s="90"/>
      <c r="E28" s="97"/>
      <c r="F28" s="97"/>
      <c r="G28" s="96"/>
      <c r="H28" s="88"/>
    </row>
    <row r="29" spans="1:8" s="79" customFormat="1" ht="12">
      <c r="A29" s="88"/>
      <c r="B29" s="89"/>
      <c r="C29" s="88"/>
      <c r="D29" s="90"/>
      <c r="E29" s="97"/>
      <c r="F29" s="97"/>
      <c r="G29" s="96"/>
      <c r="H29" s="88"/>
    </row>
    <row r="30" spans="1:8" s="79" customFormat="1" ht="12">
      <c r="A30" s="88"/>
      <c r="B30" s="89"/>
      <c r="C30" s="88"/>
      <c r="D30" s="90"/>
      <c r="E30" s="97"/>
      <c r="F30" s="97"/>
      <c r="G30" s="96"/>
      <c r="H30" s="88"/>
    </row>
    <row r="31" spans="1:8" s="79" customFormat="1" ht="12">
      <c r="A31" s="88"/>
      <c r="B31" s="89"/>
      <c r="C31" s="88"/>
      <c r="D31" s="90"/>
      <c r="E31" s="97"/>
      <c r="F31" s="97"/>
      <c r="G31" s="96"/>
      <c r="H31" s="88"/>
    </row>
    <row r="32" spans="1:8" s="79" customFormat="1" ht="12">
      <c r="A32" s="88"/>
      <c r="B32" s="89"/>
      <c r="C32" s="88"/>
      <c r="D32" s="90"/>
      <c r="E32" s="97"/>
      <c r="F32" s="97"/>
      <c r="G32" s="96"/>
      <c r="H32" s="88"/>
    </row>
    <row r="33" spans="1:8" s="79" customFormat="1" ht="12">
      <c r="A33" s="88"/>
      <c r="B33" s="89"/>
      <c r="C33" s="88"/>
      <c r="D33" s="90"/>
      <c r="E33" s="97"/>
      <c r="F33" s="97"/>
      <c r="G33" s="96"/>
      <c r="H33" s="88"/>
    </row>
    <row r="34" spans="1:8" s="79" customFormat="1" ht="12">
      <c r="A34" s="88"/>
      <c r="B34" s="89"/>
      <c r="C34" s="88"/>
      <c r="D34" s="90"/>
      <c r="E34" s="97"/>
      <c r="F34" s="97"/>
      <c r="G34" s="96"/>
      <c r="H34" s="88"/>
    </row>
    <row r="35" spans="1:8" s="79" customFormat="1" ht="12">
      <c r="A35" s="88"/>
      <c r="B35" s="89"/>
      <c r="C35" s="88"/>
      <c r="D35" s="90"/>
      <c r="E35" s="97"/>
      <c r="F35" s="97"/>
      <c r="G35" s="96"/>
      <c r="H35" s="88"/>
    </row>
    <row r="36" spans="1:8" s="79" customFormat="1" ht="12">
      <c r="A36" s="88"/>
      <c r="B36" s="89"/>
      <c r="C36" s="88"/>
      <c r="D36" s="90"/>
      <c r="E36" s="97"/>
      <c r="F36" s="97"/>
      <c r="G36" s="96"/>
      <c r="H36" s="88"/>
    </row>
    <row r="37" spans="1:8" s="79" customFormat="1" ht="12">
      <c r="A37" s="88"/>
      <c r="B37" s="89"/>
      <c r="C37" s="88"/>
      <c r="D37" s="90"/>
      <c r="E37" s="97"/>
      <c r="F37" s="97"/>
      <c r="G37" s="96"/>
      <c r="H37" s="88"/>
    </row>
    <row r="38" spans="1:8" s="79" customFormat="1" ht="12">
      <c r="A38" s="88"/>
      <c r="B38" s="89" t="s">
        <v>151</v>
      </c>
      <c r="C38" s="88"/>
      <c r="D38" s="90"/>
      <c r="E38" s="97"/>
      <c r="F38" s="97"/>
      <c r="G38" s="96"/>
      <c r="H38" s="88"/>
    </row>
    <row r="39" spans="1:8" s="79" customFormat="1" ht="12">
      <c r="A39" s="88"/>
      <c r="B39" s="89"/>
      <c r="C39" s="88"/>
      <c r="D39" s="90"/>
      <c r="E39" s="97"/>
      <c r="F39" s="97"/>
      <c r="G39" s="96"/>
      <c r="H39" s="88"/>
    </row>
    <row r="40" spans="1:8" s="79" customFormat="1" ht="12">
      <c r="A40" s="88"/>
      <c r="B40" s="89"/>
      <c r="C40" s="88"/>
      <c r="D40" s="90"/>
      <c r="E40" s="97"/>
      <c r="F40" s="97"/>
      <c r="G40" s="96"/>
      <c r="H40" s="88"/>
    </row>
    <row r="41" spans="1:8" s="79" customFormat="1" ht="12">
      <c r="A41" s="88"/>
      <c r="B41" s="89"/>
      <c r="C41" s="88"/>
      <c r="D41" s="90"/>
      <c r="E41" s="97"/>
      <c r="F41" s="97"/>
      <c r="G41" s="96"/>
      <c r="H41" s="88"/>
    </row>
    <row r="42" spans="1:8" s="79" customFormat="1" ht="12">
      <c r="A42" s="88"/>
      <c r="B42" s="89"/>
      <c r="C42" s="88"/>
      <c r="D42" s="90"/>
      <c r="E42" s="97"/>
      <c r="F42" s="97"/>
      <c r="G42" s="96"/>
      <c r="H42" s="88"/>
    </row>
    <row r="43" spans="1:8" s="79" customFormat="1" ht="12">
      <c r="A43" s="88"/>
      <c r="B43" s="89"/>
      <c r="C43" s="88"/>
      <c r="D43" s="90"/>
      <c r="E43" s="97"/>
      <c r="F43" s="97"/>
      <c r="G43" s="96"/>
      <c r="H43" s="88"/>
    </row>
    <row r="44" spans="1:8" s="79" customFormat="1" ht="12">
      <c r="A44" s="88"/>
      <c r="B44" s="89"/>
      <c r="C44" s="88"/>
      <c r="D44" s="90"/>
      <c r="E44" s="97"/>
      <c r="F44" s="97"/>
      <c r="G44" s="96"/>
      <c r="H44" s="88"/>
    </row>
    <row r="45" spans="1:8" s="79" customFormat="1" ht="12">
      <c r="A45" s="88"/>
      <c r="B45" s="89"/>
      <c r="C45" s="88"/>
      <c r="D45" s="90"/>
      <c r="E45" s="97"/>
      <c r="F45" s="97"/>
      <c r="G45" s="96"/>
      <c r="H45" s="88"/>
    </row>
    <row r="46" spans="1:8" s="79" customFormat="1" ht="12">
      <c r="A46" s="88"/>
      <c r="B46" s="89"/>
      <c r="C46" s="88"/>
      <c r="D46" s="90"/>
      <c r="E46" s="97"/>
      <c r="F46" s="97"/>
      <c r="G46" s="96"/>
      <c r="H46" s="88"/>
    </row>
    <row r="47" spans="1:8" s="79" customFormat="1" ht="12">
      <c r="A47" s="88"/>
      <c r="B47" s="89"/>
      <c r="C47" s="88"/>
      <c r="D47" s="90"/>
      <c r="E47" s="97"/>
      <c r="F47" s="97"/>
      <c r="G47" s="96"/>
      <c r="H47" s="88"/>
    </row>
    <row r="48" spans="1:8" s="79" customFormat="1" ht="12">
      <c r="A48" s="88"/>
      <c r="B48" s="89"/>
      <c r="C48" s="88"/>
      <c r="D48" s="90"/>
      <c r="E48" s="97"/>
      <c r="F48" s="97"/>
      <c r="G48" s="96"/>
      <c r="H48" s="88"/>
    </row>
    <row r="49" spans="1:8" s="79" customFormat="1" ht="12">
      <c r="A49" s="88"/>
      <c r="B49" s="89"/>
      <c r="C49" s="88"/>
      <c r="D49" s="90"/>
      <c r="E49" s="97"/>
      <c r="F49" s="97"/>
      <c r="G49" s="96"/>
      <c r="H49" s="88"/>
    </row>
    <row r="50" spans="1:8" s="79" customFormat="1" ht="12">
      <c r="A50" s="88"/>
      <c r="B50" s="89"/>
      <c r="C50" s="88"/>
      <c r="D50" s="90"/>
      <c r="E50" s="97"/>
      <c r="F50" s="97"/>
      <c r="G50" s="96"/>
      <c r="H50" s="88"/>
    </row>
    <row r="51" spans="1:8" s="79" customFormat="1" ht="12">
      <c r="A51" s="88"/>
      <c r="B51" s="89"/>
      <c r="C51" s="88"/>
      <c r="D51" s="90"/>
      <c r="E51" s="97"/>
      <c r="F51" s="97"/>
      <c r="G51" s="96"/>
      <c r="H51" s="88"/>
    </row>
    <row r="52" spans="1:8" s="79" customFormat="1" ht="12">
      <c r="A52" s="88"/>
      <c r="B52" s="89"/>
      <c r="C52" s="88"/>
      <c r="D52" s="90"/>
      <c r="E52" s="97"/>
      <c r="F52" s="97"/>
      <c r="G52" s="96"/>
      <c r="H52" s="88"/>
    </row>
    <row r="53" spans="1:8" s="79" customFormat="1" ht="12">
      <c r="A53" s="88"/>
      <c r="B53" s="89"/>
      <c r="C53" s="88"/>
      <c r="D53" s="90"/>
      <c r="E53" s="97"/>
      <c r="F53" s="97"/>
      <c r="G53" s="96"/>
      <c r="H53" s="88"/>
    </row>
    <row r="54" spans="1:8" s="79" customFormat="1" ht="12">
      <c r="A54" s="88"/>
      <c r="B54" s="89"/>
      <c r="C54" s="88"/>
      <c r="D54" s="90"/>
      <c r="E54" s="97"/>
      <c r="F54" s="97"/>
      <c r="G54" s="96"/>
      <c r="H54" s="88"/>
    </row>
    <row r="55" spans="1:8" s="79" customFormat="1" ht="12">
      <c r="A55" s="88"/>
      <c r="B55" s="89"/>
      <c r="C55" s="88"/>
      <c r="D55" s="90"/>
      <c r="E55" s="97"/>
      <c r="F55" s="97"/>
      <c r="G55" s="96"/>
      <c r="H55" s="88"/>
    </row>
    <row r="56" spans="1:8" s="79" customFormat="1" ht="12">
      <c r="A56" s="88"/>
      <c r="B56" s="89"/>
      <c r="C56" s="88"/>
      <c r="D56" s="90"/>
      <c r="E56" s="97"/>
      <c r="F56" s="97"/>
      <c r="G56" s="96"/>
      <c r="H56" s="88"/>
    </row>
    <row r="57" spans="1:8" s="79" customFormat="1" ht="12">
      <c r="A57" s="88"/>
      <c r="B57" s="89"/>
      <c r="C57" s="88"/>
      <c r="D57" s="90"/>
      <c r="E57" s="97"/>
      <c r="F57" s="97"/>
      <c r="G57" s="96"/>
      <c r="H57" s="88"/>
    </row>
    <row r="58" spans="1:8" s="79" customFormat="1" ht="12">
      <c r="A58" s="88"/>
      <c r="B58" s="89"/>
      <c r="C58" s="88"/>
      <c r="D58" s="90"/>
      <c r="E58" s="97"/>
      <c r="F58" s="97"/>
      <c r="G58" s="96"/>
      <c r="H58" s="88"/>
    </row>
    <row r="59" spans="1:8" s="79" customFormat="1" ht="12">
      <c r="A59" s="88"/>
      <c r="B59" s="89"/>
      <c r="C59" s="88"/>
      <c r="D59" s="90"/>
      <c r="E59" s="97"/>
      <c r="F59" s="97"/>
      <c r="G59" s="96"/>
      <c r="H59" s="88"/>
    </row>
    <row r="60" spans="1:8" s="79" customFormat="1" ht="12">
      <c r="A60" s="88"/>
      <c r="B60" s="89"/>
      <c r="C60" s="88"/>
      <c r="D60" s="90"/>
      <c r="E60" s="97"/>
      <c r="F60" s="97"/>
      <c r="G60" s="96"/>
      <c r="H60" s="88"/>
    </row>
    <row r="61" spans="1:8" s="79" customFormat="1" ht="12">
      <c r="A61" s="88"/>
      <c r="B61" s="89"/>
      <c r="C61" s="88"/>
      <c r="D61" s="90"/>
      <c r="E61" s="97"/>
      <c r="F61" s="97"/>
      <c r="G61" s="96"/>
      <c r="H61" s="88"/>
    </row>
    <row r="62" spans="1:8" s="79" customFormat="1" ht="12">
      <c r="A62" s="88"/>
      <c r="B62" s="89"/>
      <c r="C62" s="88"/>
      <c r="D62" s="90"/>
      <c r="E62" s="97"/>
      <c r="F62" s="97"/>
      <c r="G62" s="96"/>
      <c r="H62" s="88"/>
    </row>
    <row r="63" spans="1:8" s="79" customFormat="1" ht="12">
      <c r="A63" s="88"/>
      <c r="B63" s="89"/>
      <c r="C63" s="88"/>
      <c r="D63" s="90"/>
      <c r="E63" s="97"/>
      <c r="F63" s="97"/>
      <c r="G63" s="96"/>
      <c r="H63" s="88"/>
    </row>
    <row r="64" spans="1:8" s="79" customFormat="1" ht="12">
      <c r="A64" s="88"/>
      <c r="B64" s="89"/>
      <c r="C64" s="88"/>
      <c r="D64" s="90"/>
      <c r="E64" s="97"/>
      <c r="F64" s="97"/>
      <c r="G64" s="96"/>
      <c r="H64" s="88"/>
    </row>
    <row r="65" spans="1:8" s="79" customFormat="1" ht="12">
      <c r="A65" s="88"/>
      <c r="B65" s="89"/>
      <c r="C65" s="88"/>
      <c r="D65" s="90"/>
      <c r="E65" s="97"/>
      <c r="F65" s="97"/>
      <c r="G65" s="96"/>
      <c r="H65" s="88"/>
    </row>
    <row r="66" spans="1:8" s="79" customFormat="1" ht="12">
      <c r="A66" s="88"/>
      <c r="B66" s="89"/>
      <c r="C66" s="88"/>
      <c r="D66" s="90"/>
      <c r="E66" s="97"/>
      <c r="F66" s="97"/>
      <c r="G66" s="96"/>
      <c r="H66" s="88"/>
    </row>
    <row r="67" spans="1:8" s="79" customFormat="1" ht="12">
      <c r="A67" s="88"/>
      <c r="B67" s="89"/>
      <c r="C67" s="88"/>
      <c r="D67" s="90"/>
      <c r="E67" s="97"/>
      <c r="F67" s="97"/>
      <c r="G67" s="96"/>
      <c r="H67" s="88"/>
    </row>
    <row r="68" spans="1:8" s="79" customFormat="1" ht="12">
      <c r="A68" s="88"/>
      <c r="B68" s="89"/>
      <c r="C68" s="88"/>
      <c r="D68" s="90"/>
      <c r="E68" s="97"/>
      <c r="F68" s="97"/>
      <c r="G68" s="96"/>
      <c r="H68" s="88"/>
    </row>
    <row r="69" spans="1:8" s="79" customFormat="1" ht="12">
      <c r="A69" s="88"/>
      <c r="B69" s="89"/>
      <c r="C69" s="88"/>
      <c r="D69" s="90"/>
      <c r="E69" s="97"/>
      <c r="F69" s="97"/>
      <c r="G69" s="96"/>
      <c r="H69" s="88"/>
    </row>
    <row r="70" spans="1:8" s="79" customFormat="1" ht="12">
      <c r="A70" s="88"/>
      <c r="B70" s="89"/>
      <c r="C70" s="88"/>
      <c r="D70" s="90"/>
      <c r="E70" s="97"/>
      <c r="F70" s="97"/>
      <c r="G70" s="96"/>
      <c r="H70" s="88"/>
    </row>
    <row r="71" spans="1:8" s="79" customFormat="1" ht="12">
      <c r="A71" s="88"/>
      <c r="B71" s="89"/>
      <c r="C71" s="88"/>
      <c r="D71" s="90"/>
      <c r="E71" s="97"/>
      <c r="F71" s="97"/>
      <c r="G71" s="96"/>
      <c r="H71" s="88"/>
    </row>
    <row r="72" spans="1:8" s="79" customFormat="1" ht="12">
      <c r="A72" s="88"/>
      <c r="B72" s="89"/>
      <c r="C72" s="88"/>
      <c r="D72" s="90"/>
      <c r="E72" s="97"/>
      <c r="F72" s="97"/>
      <c r="G72" s="96"/>
      <c r="H72" s="88"/>
    </row>
    <row r="73" spans="1:8" s="79" customFormat="1" ht="12">
      <c r="A73" s="88"/>
      <c r="B73" s="89"/>
      <c r="C73" s="88"/>
      <c r="D73" s="90"/>
      <c r="E73" s="97"/>
      <c r="F73" s="97"/>
      <c r="G73" s="96"/>
      <c r="H73" s="88"/>
    </row>
    <row r="74" spans="1:8" s="79" customFormat="1" ht="12">
      <c r="A74" s="88"/>
      <c r="B74" s="89"/>
      <c r="C74" s="88"/>
      <c r="D74" s="90"/>
      <c r="E74" s="97"/>
      <c r="F74" s="97"/>
      <c r="G74" s="96"/>
      <c r="H74" s="88"/>
    </row>
    <row r="75" spans="1:8" s="79" customFormat="1" ht="12">
      <c r="A75" s="88"/>
      <c r="B75" s="89"/>
      <c r="C75" s="88"/>
      <c r="D75" s="90"/>
      <c r="E75" s="97"/>
      <c r="F75" s="97"/>
      <c r="G75" s="96"/>
      <c r="H75" s="88"/>
    </row>
    <row r="76" spans="1:8" s="79" customFormat="1" ht="12">
      <c r="A76" s="88"/>
      <c r="B76" s="89"/>
      <c r="C76" s="88"/>
      <c r="D76" s="90"/>
      <c r="E76" s="97"/>
      <c r="F76" s="97"/>
      <c r="G76" s="96"/>
      <c r="H76" s="88"/>
    </row>
    <row r="77" spans="1:8" s="79" customFormat="1" ht="12">
      <c r="A77" s="88"/>
      <c r="B77" s="89"/>
      <c r="C77" s="88"/>
      <c r="D77" s="90"/>
      <c r="E77" s="97"/>
      <c r="F77" s="97"/>
      <c r="G77" s="96"/>
      <c r="H77" s="88"/>
    </row>
    <row r="78" spans="1:8" s="79" customFormat="1" ht="12">
      <c r="A78" s="88"/>
      <c r="B78" s="89"/>
      <c r="C78" s="88"/>
      <c r="D78" s="90"/>
      <c r="E78" s="97"/>
      <c r="F78" s="97"/>
      <c r="G78" s="96"/>
      <c r="H78" s="88"/>
    </row>
    <row r="79" spans="1:8" s="79" customFormat="1" ht="12">
      <c r="A79" s="88"/>
      <c r="B79" s="89"/>
      <c r="C79" s="88"/>
      <c r="D79" s="90"/>
      <c r="E79" s="97"/>
      <c r="F79" s="97"/>
      <c r="G79" s="96"/>
      <c r="H79" s="88"/>
    </row>
    <row r="80" spans="1:8" s="79" customFormat="1" ht="12">
      <c r="A80" s="88"/>
      <c r="B80" s="89"/>
      <c r="C80" s="88"/>
      <c r="D80" s="90"/>
      <c r="E80" s="97"/>
      <c r="F80" s="97"/>
      <c r="G80" s="96"/>
      <c r="H80" s="88"/>
    </row>
    <row r="81" spans="1:8" s="79" customFormat="1" ht="12">
      <c r="A81" s="88"/>
      <c r="B81" s="89"/>
      <c r="C81" s="88"/>
      <c r="D81" s="90"/>
      <c r="E81" s="97"/>
      <c r="F81" s="97"/>
      <c r="G81" s="96"/>
      <c r="H81" s="88"/>
    </row>
    <row r="82" spans="1:8" s="79" customFormat="1" ht="12">
      <c r="A82" s="88"/>
      <c r="B82" s="89"/>
      <c r="C82" s="88"/>
      <c r="D82" s="90"/>
      <c r="E82" s="97"/>
      <c r="F82" s="97"/>
      <c r="G82" s="96"/>
      <c r="H82" s="88"/>
    </row>
    <row r="83" spans="1:8" s="79" customFormat="1" ht="12">
      <c r="A83" s="88"/>
      <c r="B83" s="89"/>
      <c r="C83" s="88"/>
      <c r="D83" s="90"/>
      <c r="E83" s="97"/>
      <c r="F83" s="97"/>
      <c r="G83" s="96"/>
      <c r="H83" s="88"/>
    </row>
    <row r="84" spans="1:8" s="79" customFormat="1" ht="12">
      <c r="A84" s="88"/>
      <c r="B84" s="89"/>
      <c r="C84" s="88"/>
      <c r="D84" s="90"/>
      <c r="E84" s="97"/>
      <c r="F84" s="97"/>
      <c r="G84" s="96"/>
      <c r="H84" s="88"/>
    </row>
    <row r="85" spans="1:8" s="79" customFormat="1" ht="12">
      <c r="A85" s="88"/>
      <c r="B85" s="89"/>
      <c r="C85" s="88"/>
      <c r="D85" s="90"/>
      <c r="E85" s="97"/>
      <c r="F85" s="97"/>
      <c r="G85" s="96"/>
      <c r="H85" s="88"/>
    </row>
    <row r="86" spans="1:8" s="79" customFormat="1" ht="12">
      <c r="A86" s="88"/>
      <c r="B86" s="89"/>
      <c r="C86" s="88"/>
      <c r="D86" s="90"/>
      <c r="E86" s="97"/>
      <c r="F86" s="97"/>
      <c r="G86" s="96"/>
      <c r="H86" s="88"/>
    </row>
    <row r="87" spans="1:8" s="79" customFormat="1" ht="12">
      <c r="A87" s="88"/>
      <c r="B87" s="89"/>
      <c r="C87" s="88"/>
      <c r="D87" s="90"/>
      <c r="E87" s="97"/>
      <c r="F87" s="97"/>
      <c r="G87" s="96"/>
      <c r="H87" s="88"/>
    </row>
    <row r="88" spans="1:8" s="79" customFormat="1" ht="12">
      <c r="A88" s="88"/>
      <c r="B88" s="89"/>
      <c r="C88" s="88"/>
      <c r="D88" s="90"/>
      <c r="E88" s="97"/>
      <c r="F88" s="97"/>
      <c r="G88" s="96"/>
      <c r="H88" s="88"/>
    </row>
    <row r="89" spans="1:8" s="79" customFormat="1" ht="12">
      <c r="A89" s="88"/>
      <c r="B89" s="89"/>
      <c r="C89" s="88"/>
      <c r="D89" s="90"/>
      <c r="E89" s="97"/>
      <c r="F89" s="97"/>
      <c r="G89" s="96"/>
      <c r="H89" s="88"/>
    </row>
    <row r="90" spans="1:8" s="79" customFormat="1" ht="12">
      <c r="A90" s="88"/>
      <c r="B90" s="89"/>
      <c r="C90" s="88"/>
      <c r="D90" s="90"/>
      <c r="E90" s="97"/>
      <c r="F90" s="97"/>
      <c r="G90" s="96"/>
      <c r="H90" s="88"/>
    </row>
    <row r="91" spans="1:8" s="79" customFormat="1" ht="12">
      <c r="A91" s="88"/>
      <c r="B91" s="89"/>
      <c r="C91" s="88"/>
      <c r="D91" s="90"/>
      <c r="E91" s="97"/>
      <c r="F91" s="97"/>
      <c r="G91" s="96"/>
      <c r="H91" s="88"/>
    </row>
    <row r="92" spans="1:8" s="79" customFormat="1" ht="12">
      <c r="A92" s="88"/>
      <c r="B92" s="89"/>
      <c r="C92" s="88"/>
      <c r="D92" s="90"/>
      <c r="E92" s="97"/>
      <c r="F92" s="97"/>
      <c r="G92" s="96"/>
      <c r="H92" s="88"/>
    </row>
    <row r="93" spans="1:8" s="79" customFormat="1" ht="12">
      <c r="A93" s="88"/>
      <c r="B93" s="89"/>
      <c r="C93" s="88"/>
      <c r="D93" s="90"/>
      <c r="E93" s="97"/>
      <c r="F93" s="97"/>
      <c r="G93" s="96"/>
      <c r="H93" s="88"/>
    </row>
    <row r="94" spans="1:8" s="79" customFormat="1" ht="12">
      <c r="A94" s="88"/>
      <c r="B94" s="89"/>
      <c r="C94" s="88"/>
      <c r="D94" s="90"/>
      <c r="E94" s="97"/>
      <c r="F94" s="97"/>
      <c r="G94" s="96"/>
      <c r="H94" s="88"/>
    </row>
    <row r="95" spans="1:8" s="79" customFormat="1" ht="12">
      <c r="A95" s="88"/>
      <c r="B95" s="89"/>
      <c r="C95" s="88"/>
      <c r="D95" s="90"/>
      <c r="E95" s="97"/>
      <c r="F95" s="97"/>
      <c r="G95" s="96"/>
      <c r="H95" s="88"/>
    </row>
    <row r="96" spans="1:8" s="79" customFormat="1" ht="12">
      <c r="A96" s="88"/>
      <c r="B96" s="89"/>
      <c r="C96" s="88"/>
      <c r="D96" s="90"/>
      <c r="E96" s="97"/>
      <c r="F96" s="97"/>
      <c r="G96" s="96"/>
      <c r="H96" s="88"/>
    </row>
    <row r="97" spans="1:8" s="79" customFormat="1" ht="12">
      <c r="A97" s="88"/>
      <c r="B97" s="89"/>
      <c r="C97" s="88"/>
      <c r="D97" s="90"/>
      <c r="E97" s="97"/>
      <c r="F97" s="97"/>
      <c r="G97" s="96"/>
      <c r="H97" s="88"/>
    </row>
    <row r="98" spans="1:8" s="79" customFormat="1" ht="12">
      <c r="A98" s="88"/>
      <c r="B98" s="89"/>
      <c r="C98" s="88"/>
      <c r="D98" s="90"/>
      <c r="E98" s="97"/>
      <c r="F98" s="97"/>
      <c r="G98" s="96"/>
      <c r="H98" s="88"/>
    </row>
    <row r="99" spans="1:8" s="79" customFormat="1" ht="12">
      <c r="A99" s="88"/>
      <c r="B99" s="89"/>
      <c r="C99" s="88"/>
      <c r="D99" s="90"/>
      <c r="E99" s="97"/>
      <c r="F99" s="97"/>
      <c r="G99" s="96"/>
      <c r="H99" s="88"/>
    </row>
    <row r="100" spans="1:8" s="79" customFormat="1" ht="12">
      <c r="A100" s="88"/>
      <c r="B100" s="89"/>
      <c r="C100" s="88"/>
      <c r="D100" s="90"/>
      <c r="E100" s="97"/>
      <c r="F100" s="97"/>
      <c r="G100" s="96"/>
      <c r="H100" s="88"/>
    </row>
    <row r="101" spans="1:8" s="79" customFormat="1" ht="12">
      <c r="A101" s="88"/>
      <c r="B101" s="89"/>
      <c r="C101" s="88"/>
      <c r="D101" s="90"/>
      <c r="E101" s="97"/>
      <c r="F101" s="97"/>
      <c r="G101" s="96"/>
      <c r="H101" s="88"/>
    </row>
    <row r="102" spans="1:8" s="79" customFormat="1" ht="12">
      <c r="A102" s="88"/>
      <c r="B102" s="89"/>
      <c r="C102" s="88"/>
      <c r="D102" s="90"/>
      <c r="E102" s="97"/>
      <c r="F102" s="97"/>
      <c r="G102" s="96"/>
      <c r="H102" s="88"/>
    </row>
    <row r="103" spans="1:8" s="79" customFormat="1" ht="12">
      <c r="A103" s="88"/>
      <c r="B103" s="89"/>
      <c r="C103" s="88"/>
      <c r="D103" s="90"/>
      <c r="E103" s="97"/>
      <c r="F103" s="97"/>
      <c r="G103" s="96"/>
      <c r="H103" s="88"/>
    </row>
    <row r="104" spans="1:8" s="79" customFormat="1" ht="12">
      <c r="A104" s="88"/>
      <c r="B104" s="89"/>
      <c r="C104" s="88"/>
      <c r="D104" s="90"/>
      <c r="E104" s="97"/>
      <c r="F104" s="97"/>
      <c r="G104" s="96"/>
      <c r="H104" s="88"/>
    </row>
    <row r="105" spans="1:8" s="79" customFormat="1" ht="12">
      <c r="A105" s="88"/>
      <c r="B105" s="89"/>
      <c r="C105" s="88"/>
      <c r="D105" s="90"/>
      <c r="E105" s="97"/>
      <c r="F105" s="97"/>
      <c r="G105" s="96"/>
      <c r="H105" s="88"/>
    </row>
    <row r="106" spans="1:8" s="79" customFormat="1" ht="12">
      <c r="A106" s="88"/>
      <c r="B106" s="89"/>
      <c r="C106" s="88"/>
      <c r="D106" s="90"/>
      <c r="E106" s="97"/>
      <c r="F106" s="97"/>
      <c r="G106" s="96"/>
      <c r="H106" s="88"/>
    </row>
    <row r="107" spans="1:8" s="79" customFormat="1" ht="12">
      <c r="A107" s="88"/>
      <c r="B107" s="89"/>
      <c r="C107" s="88"/>
      <c r="D107" s="90"/>
      <c r="E107" s="97"/>
      <c r="F107" s="97"/>
      <c r="G107" s="96"/>
      <c r="H107" s="88"/>
    </row>
    <row r="108" spans="1:8" s="79" customFormat="1" ht="12">
      <c r="A108" s="88"/>
      <c r="B108" s="89"/>
      <c r="C108" s="88"/>
      <c r="D108" s="90"/>
      <c r="E108" s="97"/>
      <c r="F108" s="97"/>
      <c r="G108" s="96"/>
      <c r="H108" s="88"/>
    </row>
    <row r="109" spans="1:8" s="79" customFormat="1" ht="12">
      <c r="A109" s="88"/>
      <c r="B109" s="89"/>
      <c r="C109" s="88"/>
      <c r="D109" s="90"/>
      <c r="E109" s="97"/>
      <c r="F109" s="97"/>
      <c r="G109" s="96"/>
      <c r="H109" s="88"/>
    </row>
    <row r="110" spans="1:8" s="79" customFormat="1" ht="12">
      <c r="A110" s="88"/>
      <c r="B110" s="89"/>
      <c r="C110" s="88"/>
      <c r="D110" s="90"/>
      <c r="E110" s="97"/>
      <c r="F110" s="97"/>
      <c r="G110" s="96"/>
      <c r="H110" s="88"/>
    </row>
    <row r="111" spans="1:8" s="79" customFormat="1" ht="12">
      <c r="A111" s="88"/>
      <c r="B111" s="89"/>
      <c r="C111" s="88"/>
      <c r="D111" s="90"/>
      <c r="E111" s="97"/>
      <c r="F111" s="97"/>
      <c r="G111" s="96"/>
      <c r="H111" s="88"/>
    </row>
    <row r="112" spans="1:8" s="79" customFormat="1" ht="12">
      <c r="A112" s="88"/>
      <c r="B112" s="89"/>
      <c r="C112" s="88"/>
      <c r="D112" s="90"/>
      <c r="E112" s="97"/>
      <c r="F112" s="97"/>
      <c r="G112" s="96"/>
      <c r="H112" s="88"/>
    </row>
    <row r="113" spans="1:8" s="79" customFormat="1" ht="12">
      <c r="A113" s="88"/>
      <c r="B113" s="89"/>
      <c r="C113" s="88"/>
      <c r="D113" s="90"/>
      <c r="E113" s="97"/>
      <c r="F113" s="97"/>
      <c r="G113" s="96"/>
      <c r="H113" s="88"/>
    </row>
    <row r="114" spans="1:8" s="79" customFormat="1" ht="12">
      <c r="A114" s="88"/>
      <c r="B114" s="89"/>
      <c r="C114" s="88"/>
      <c r="D114" s="90"/>
      <c r="E114" s="97"/>
      <c r="F114" s="97"/>
      <c r="G114" s="96"/>
      <c r="H114" s="88"/>
    </row>
    <row r="115" spans="1:8" s="79" customFormat="1" ht="12">
      <c r="A115" s="88"/>
      <c r="B115" s="89"/>
      <c r="C115" s="88"/>
      <c r="D115" s="90"/>
      <c r="E115" s="97"/>
      <c r="F115" s="97"/>
      <c r="G115" s="96"/>
      <c r="H115" s="88"/>
    </row>
    <row r="116" spans="1:8" s="79" customFormat="1" ht="12">
      <c r="A116" s="88"/>
      <c r="B116" s="89"/>
      <c r="C116" s="88"/>
      <c r="D116" s="90"/>
      <c r="E116" s="97"/>
      <c r="F116" s="97"/>
      <c r="G116" s="96"/>
      <c r="H116" s="88"/>
    </row>
    <row r="117" spans="1:8" s="79" customFormat="1" ht="12">
      <c r="A117" s="88"/>
      <c r="B117" s="89"/>
      <c r="C117" s="88"/>
      <c r="D117" s="90"/>
      <c r="E117" s="97"/>
      <c r="F117" s="97"/>
      <c r="G117" s="96"/>
      <c r="H117" s="88"/>
    </row>
  </sheetData>
  <sheetProtection password="CAEC" sheet="1" objects="1" scenarios="1"/>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&amp;C&amp;6 &amp; List: &amp;A&amp;R&amp;P</oddFooter>
  </headerFooter>
</worksheet>
</file>

<file path=xl/worksheets/sheet15.xml><?xml version="1.0" encoding="utf-8"?>
<worksheet xmlns="http://schemas.openxmlformats.org/spreadsheetml/2006/main" xmlns:r="http://schemas.openxmlformats.org/officeDocument/2006/relationships">
  <sheetPr codeName="List34"/>
  <dimension ref="A1:O143"/>
  <sheetViews>
    <sheetView view="pageBreakPreview" zoomScale="120" zoomScaleSheetLayoutView="120" zoomScalePageLayoutView="0" workbookViewId="0" topLeftCell="A10">
      <selection activeCell="L19" sqref="L19"/>
    </sheetView>
  </sheetViews>
  <sheetFormatPr defaultColWidth="9.00390625" defaultRowHeight="12.75"/>
  <cols>
    <col min="1" max="1" width="2.625" style="77" customWidth="1"/>
    <col min="2" max="2" width="4.375" style="77" customWidth="1"/>
    <col min="3" max="3" width="43.75390625" style="111" customWidth="1"/>
    <col min="4" max="4" width="6.25390625" style="370" customWidth="1"/>
    <col min="5" max="5" width="7.625" style="345" customWidth="1"/>
    <col min="6" max="6" width="9.625" style="500" customWidth="1"/>
    <col min="7" max="7" width="13.25390625" style="370" customWidth="1"/>
    <col min="8" max="8" width="20.375" style="371" hidden="1" customWidth="1"/>
    <col min="9" max="9" width="11.75390625" style="365" hidden="1" customWidth="1"/>
    <col min="10" max="11" width="11.75390625" style="372" hidden="1" customWidth="1"/>
    <col min="12" max="12" width="9.875" style="122" customWidth="1"/>
    <col min="13" max="13" width="2.625" style="122" bestFit="1" customWidth="1"/>
    <col min="14" max="14" width="9.125" style="122" customWidth="1"/>
    <col min="15" max="15" width="9.00390625" style="122" customWidth="1"/>
    <col min="16" max="16384" width="9.125" style="122" customWidth="1"/>
  </cols>
  <sheetData>
    <row r="1" spans="1:12" s="123" customFormat="1" ht="18.75">
      <c r="A1" s="107" t="str">
        <f>+OSNOVA!A2</f>
        <v>POPIS DEL S PREDRAČUNOM</v>
      </c>
      <c r="C1" s="107"/>
      <c r="D1" s="363"/>
      <c r="E1" s="343"/>
      <c r="F1" s="498"/>
      <c r="G1" s="363"/>
      <c r="H1" s="364"/>
      <c r="I1" s="365"/>
      <c r="J1" s="366"/>
      <c r="K1" s="366"/>
      <c r="L1" s="76"/>
    </row>
    <row r="2" spans="1:12" s="123" customFormat="1" ht="18.75">
      <c r="A2" s="107"/>
      <c r="B2" s="107"/>
      <c r="C2" s="107"/>
      <c r="D2" s="363"/>
      <c r="E2" s="343"/>
      <c r="F2" s="498"/>
      <c r="G2" s="363"/>
      <c r="H2" s="364"/>
      <c r="I2" s="365"/>
      <c r="J2" s="366"/>
      <c r="K2" s="366"/>
      <c r="L2" s="76"/>
    </row>
    <row r="3" spans="1:12" s="123" customFormat="1" ht="18.75">
      <c r="A3" s="107" t="str">
        <f>+OZN</f>
        <v>3.</v>
      </c>
      <c r="C3" s="107" t="str">
        <f>+DEL</f>
        <v>GRADBENOOBRTNIŠKA DELA</v>
      </c>
      <c r="D3" s="363"/>
      <c r="E3" s="343"/>
      <c r="F3" s="498"/>
      <c r="G3" s="363"/>
      <c r="H3" s="364"/>
      <c r="I3" s="365"/>
      <c r="J3" s="366"/>
      <c r="K3" s="366"/>
      <c r="L3" s="76"/>
    </row>
    <row r="4" spans="1:12" s="123" customFormat="1" ht="18.75">
      <c r="A4" s="107"/>
      <c r="B4" s="106"/>
      <c r="C4" s="107"/>
      <c r="D4" s="363"/>
      <c r="E4" s="343"/>
      <c r="F4" s="498"/>
      <c r="G4" s="363"/>
      <c r="H4" s="364"/>
      <c r="I4" s="365"/>
      <c r="J4" s="366"/>
      <c r="K4" s="366"/>
      <c r="L4" s="76"/>
    </row>
    <row r="5" spans="1:12" s="173" customFormat="1" ht="18.75">
      <c r="A5" s="290" t="str">
        <f>OSNOVA!J41</f>
        <v>B.</v>
      </c>
      <c r="B5" s="169"/>
      <c r="C5" s="168" t="str">
        <f>OSNOVA!K41</f>
        <v>OBRTNIŠKA DELA</v>
      </c>
      <c r="D5" s="367"/>
      <c r="E5" s="344"/>
      <c r="F5" s="499"/>
      <c r="G5" s="367"/>
      <c r="H5" s="368"/>
      <c r="I5" s="365"/>
      <c r="J5" s="369"/>
      <c r="K5" s="369"/>
      <c r="L5" s="175"/>
    </row>
    <row r="6" spans="1:12" ht="12.75">
      <c r="A6" s="97" t="s">
        <v>148</v>
      </c>
      <c r="B6" s="97"/>
      <c r="C6" s="122"/>
      <c r="L6" s="510"/>
    </row>
    <row r="7" spans="1:12" ht="36" customHeight="1">
      <c r="A7" s="97"/>
      <c r="B7" s="97"/>
      <c r="C7" s="360" t="s">
        <v>70</v>
      </c>
      <c r="L7" s="510"/>
    </row>
    <row r="8" spans="3:12" ht="60.75" customHeight="1">
      <c r="C8" s="360" t="s">
        <v>71</v>
      </c>
      <c r="D8" s="318"/>
      <c r="E8" s="318"/>
      <c r="F8" s="501"/>
      <c r="G8" s="318"/>
      <c r="L8" s="510"/>
    </row>
    <row r="9" spans="3:12" ht="24">
      <c r="C9" s="360" t="s">
        <v>243</v>
      </c>
      <c r="D9" s="318"/>
      <c r="E9" s="318"/>
      <c r="F9" s="501"/>
      <c r="G9" s="318"/>
      <c r="L9" s="135"/>
    </row>
    <row r="10" spans="3:12" ht="12.75">
      <c r="C10" s="360" t="s">
        <v>191</v>
      </c>
      <c r="D10" s="318"/>
      <c r="E10" s="318"/>
      <c r="F10" s="501"/>
      <c r="L10" s="135"/>
    </row>
    <row r="11" spans="3:12" ht="48">
      <c r="C11" s="360" t="s">
        <v>192</v>
      </c>
      <c r="D11" s="318"/>
      <c r="E11" s="318"/>
      <c r="F11" s="501"/>
      <c r="L11" s="135"/>
    </row>
    <row r="12" spans="3:12" ht="12.75">
      <c r="C12" s="360"/>
      <c r="D12" s="318"/>
      <c r="E12" s="318"/>
      <c r="F12" s="501"/>
      <c r="L12" s="135"/>
    </row>
    <row r="13" spans="3:12" ht="12.75">
      <c r="C13" s="412"/>
      <c r="D13" s="318"/>
      <c r="E13" s="318"/>
      <c r="F13" s="501"/>
      <c r="G13" s="318"/>
      <c r="L13" s="135"/>
    </row>
    <row r="14" spans="1:12" ht="12.75">
      <c r="A14" s="97" t="s">
        <v>157</v>
      </c>
      <c r="B14" s="97"/>
      <c r="D14" s="318"/>
      <c r="E14" s="318"/>
      <c r="F14" s="501"/>
      <c r="G14" s="318"/>
      <c r="L14" s="78"/>
    </row>
    <row r="15" spans="1:15" s="120" customFormat="1" ht="12.75">
      <c r="A15" s="98" t="s">
        <v>250</v>
      </c>
      <c r="B15" s="98"/>
      <c r="C15" s="132" t="s">
        <v>251</v>
      </c>
      <c r="D15" s="373" t="s">
        <v>252</v>
      </c>
      <c r="E15" s="346" t="s">
        <v>253</v>
      </c>
      <c r="F15" s="502" t="s">
        <v>254</v>
      </c>
      <c r="G15" s="346" t="s">
        <v>255</v>
      </c>
      <c r="H15" s="374"/>
      <c r="I15" s="375"/>
      <c r="J15" s="376"/>
      <c r="K15" s="376"/>
      <c r="L15" s="122"/>
      <c r="N15" s="121"/>
      <c r="O15" s="121"/>
    </row>
    <row r="16" spans="3:7" ht="12.75">
      <c r="C16" s="133"/>
      <c r="G16" s="345"/>
    </row>
    <row r="17" spans="1:11" s="179" customFormat="1" ht="16.5" thickBot="1">
      <c r="A17" s="176"/>
      <c r="B17" s="177" t="s">
        <v>145</v>
      </c>
      <c r="C17" s="178" t="str">
        <f>OSNOVA!K43</f>
        <v>Krovskokleparska dela</v>
      </c>
      <c r="D17" s="377"/>
      <c r="E17" s="347"/>
      <c r="F17" s="503"/>
      <c r="G17" s="347"/>
      <c r="H17" s="378"/>
      <c r="I17" s="365"/>
      <c r="J17" s="379"/>
      <c r="K17" s="379"/>
    </row>
    <row r="18" spans="1:15" s="79" customFormat="1" ht="12.75">
      <c r="A18" s="161"/>
      <c r="B18" s="156"/>
      <c r="F18" s="504"/>
      <c r="L18" s="82"/>
      <c r="M18" s="83"/>
      <c r="N18" s="126"/>
      <c r="O18" s="84"/>
    </row>
    <row r="19" spans="1:15" s="79" customFormat="1" ht="84" customHeight="1">
      <c r="A19" s="161" t="str">
        <f>$B$17</f>
        <v>II.</v>
      </c>
      <c r="B19" s="156">
        <f>COUNT($A$18:B18)+1</f>
        <v>1</v>
      </c>
      <c r="C19" s="430" t="s">
        <v>5</v>
      </c>
      <c r="D19" s="348"/>
      <c r="E19" s="348"/>
      <c r="F19" s="481"/>
      <c r="G19" s="311"/>
      <c r="H19" s="316"/>
      <c r="I19" s="365"/>
      <c r="J19" s="380"/>
      <c r="K19" s="380"/>
      <c r="L19" s="82"/>
      <c r="M19" s="83"/>
      <c r="N19" s="126"/>
      <c r="O19" s="84"/>
    </row>
    <row r="20" spans="1:15" s="79" customFormat="1" ht="24">
      <c r="A20" s="161"/>
      <c r="B20" s="156"/>
      <c r="C20" s="135" t="s">
        <v>62</v>
      </c>
      <c r="D20" s="348"/>
      <c r="E20" s="348"/>
      <c r="F20" s="481"/>
      <c r="G20" s="311"/>
      <c r="H20" s="316"/>
      <c r="I20" s="365"/>
      <c r="J20" s="380"/>
      <c r="K20" s="380"/>
      <c r="L20" s="82"/>
      <c r="M20" s="83"/>
      <c r="N20" s="126"/>
      <c r="O20" s="84"/>
    </row>
    <row r="21" spans="1:15" s="79" customFormat="1" ht="60">
      <c r="A21" s="161"/>
      <c r="B21" s="156"/>
      <c r="C21" s="135" t="s">
        <v>237</v>
      </c>
      <c r="D21" s="348" t="s">
        <v>172</v>
      </c>
      <c r="E21" s="348">
        <v>978</v>
      </c>
      <c r="F21" s="481"/>
      <c r="G21" s="311">
        <f>IF(OSNOVA!$B$53=1,E21*F21,"")</f>
        <v>0</v>
      </c>
      <c r="H21" s="312"/>
      <c r="I21" s="381"/>
      <c r="J21" s="382"/>
      <c r="K21" s="382"/>
      <c r="L21" s="82"/>
      <c r="M21" s="83"/>
      <c r="N21" s="126"/>
      <c r="O21" s="84"/>
    </row>
    <row r="22" spans="1:15" s="79" customFormat="1" ht="12.75">
      <c r="A22" s="161"/>
      <c r="B22" s="156"/>
      <c r="C22" s="135"/>
      <c r="F22" s="504"/>
      <c r="L22" s="82"/>
      <c r="M22" s="83"/>
      <c r="N22" s="126"/>
      <c r="O22" s="84"/>
    </row>
    <row r="23" spans="1:15" s="79" customFormat="1" ht="72" customHeight="1">
      <c r="A23" s="161" t="str">
        <f>$B$17</f>
        <v>II.</v>
      </c>
      <c r="B23" s="156">
        <f>COUNT($A$18:B22)+1</f>
        <v>2</v>
      </c>
      <c r="C23" s="430" t="s">
        <v>235</v>
      </c>
      <c r="D23" s="348"/>
      <c r="E23" s="348"/>
      <c r="F23" s="481"/>
      <c r="G23" s="311"/>
      <c r="H23" s="316"/>
      <c r="I23" s="365"/>
      <c r="J23" s="380"/>
      <c r="K23" s="380"/>
      <c r="L23" s="82"/>
      <c r="M23" s="83"/>
      <c r="N23" s="126"/>
      <c r="O23" s="84"/>
    </row>
    <row r="24" spans="1:15" s="79" customFormat="1" ht="24">
      <c r="A24" s="161"/>
      <c r="B24" s="156"/>
      <c r="C24" s="135" t="s">
        <v>236</v>
      </c>
      <c r="D24" s="348"/>
      <c r="E24" s="348"/>
      <c r="F24" s="481"/>
      <c r="G24" s="311"/>
      <c r="H24" s="316"/>
      <c r="I24" s="365"/>
      <c r="J24" s="380"/>
      <c r="K24" s="380"/>
      <c r="L24" s="82"/>
      <c r="M24" s="83"/>
      <c r="N24" s="126"/>
      <c r="O24" s="84"/>
    </row>
    <row r="25" spans="1:15" s="79" customFormat="1" ht="60">
      <c r="A25" s="161"/>
      <c r="B25" s="156"/>
      <c r="C25" s="135" t="s">
        <v>237</v>
      </c>
      <c r="D25" s="348" t="s">
        <v>172</v>
      </c>
      <c r="E25" s="348">
        <v>968</v>
      </c>
      <c r="F25" s="481"/>
      <c r="G25" s="311">
        <f>IF(OSNOVA!$B$53=1,E25*F25,"")</f>
        <v>0</v>
      </c>
      <c r="H25" s="312"/>
      <c r="I25" s="381"/>
      <c r="J25" s="382"/>
      <c r="K25" s="382"/>
      <c r="L25" s="82"/>
      <c r="M25" s="83"/>
      <c r="N25" s="126"/>
      <c r="O25" s="84"/>
    </row>
    <row r="26" spans="1:15" s="79" customFormat="1" ht="12.75">
      <c r="A26" s="161"/>
      <c r="B26" s="156"/>
      <c r="F26" s="504"/>
      <c r="L26" s="82"/>
      <c r="M26" s="83"/>
      <c r="N26" s="126"/>
      <c r="O26" s="84"/>
    </row>
    <row r="27" spans="1:15" s="79" customFormat="1" ht="72">
      <c r="A27" s="161" t="str">
        <f>$B$17</f>
        <v>II.</v>
      </c>
      <c r="B27" s="156">
        <f>COUNT($A$18:B26)+1</f>
        <v>3</v>
      </c>
      <c r="C27" s="457" t="s">
        <v>58</v>
      </c>
      <c r="D27" s="310" t="s">
        <v>257</v>
      </c>
      <c r="E27" s="348">
        <v>10.2</v>
      </c>
      <c r="F27" s="481"/>
      <c r="G27" s="311">
        <f>IF(OSNOVA!$B$53=1,E27*F27,"")</f>
        <v>0</v>
      </c>
      <c r="H27" s="312"/>
      <c r="I27" s="339"/>
      <c r="J27" s="278"/>
      <c r="K27" s="278"/>
      <c r="L27" s="82"/>
      <c r="M27" s="83"/>
      <c r="N27" s="126"/>
      <c r="O27" s="84"/>
    </row>
    <row r="28" spans="1:15" s="79" customFormat="1" ht="12.75">
      <c r="A28" s="161"/>
      <c r="B28" s="156"/>
      <c r="C28" s="430"/>
      <c r="D28" s="348"/>
      <c r="E28" s="348"/>
      <c r="F28" s="481"/>
      <c r="G28" s="311"/>
      <c r="H28" s="316"/>
      <c r="I28" s="365"/>
      <c r="J28" s="380"/>
      <c r="K28" s="380"/>
      <c r="L28" s="82"/>
      <c r="M28" s="83"/>
      <c r="N28" s="126"/>
      <c r="O28" s="84"/>
    </row>
    <row r="29" spans="1:15" s="79" customFormat="1" ht="72">
      <c r="A29" s="161" t="str">
        <f>$B$17</f>
        <v>II.</v>
      </c>
      <c r="B29" s="156">
        <f>COUNT($A$18:B28)+1</f>
        <v>4</v>
      </c>
      <c r="C29" s="359" t="s">
        <v>57</v>
      </c>
      <c r="D29" s="310" t="s">
        <v>257</v>
      </c>
      <c r="E29" s="348">
        <v>50.8</v>
      </c>
      <c r="F29" s="481"/>
      <c r="G29" s="311">
        <f>IF(OSNOVA!$B$53=1,E29*F29,"")</f>
        <v>0</v>
      </c>
      <c r="H29" s="312"/>
      <c r="I29" s="339"/>
      <c r="J29" s="278"/>
      <c r="K29" s="278"/>
      <c r="L29" s="82"/>
      <c r="M29" s="83"/>
      <c r="N29" s="126"/>
      <c r="O29" s="84"/>
    </row>
    <row r="30" spans="1:15" s="79" customFormat="1" ht="12.75">
      <c r="A30" s="161"/>
      <c r="B30" s="156"/>
      <c r="C30" s="430"/>
      <c r="D30" s="348"/>
      <c r="E30" s="348"/>
      <c r="F30" s="481"/>
      <c r="G30" s="311"/>
      <c r="H30" s="316"/>
      <c r="I30" s="365"/>
      <c r="J30" s="380"/>
      <c r="K30" s="380"/>
      <c r="L30" s="82"/>
      <c r="M30" s="83"/>
      <c r="N30" s="126"/>
      <c r="O30" s="84"/>
    </row>
    <row r="31" spans="1:15" s="79" customFormat="1" ht="72">
      <c r="A31" s="161" t="str">
        <f>$B$17</f>
        <v>II.</v>
      </c>
      <c r="B31" s="156">
        <f>COUNT($A$18:B30)+1</f>
        <v>5</v>
      </c>
      <c r="C31" s="359" t="s">
        <v>59</v>
      </c>
      <c r="D31" s="348" t="s">
        <v>257</v>
      </c>
      <c r="E31" s="348">
        <v>57.8</v>
      </c>
      <c r="F31" s="481"/>
      <c r="G31" s="311">
        <f>IF(OSNOVA!$B$53=1,E31*F31,"")</f>
        <v>0</v>
      </c>
      <c r="H31" s="312"/>
      <c r="I31" s="381"/>
      <c r="J31" s="382"/>
      <c r="K31" s="382"/>
      <c r="L31" s="82"/>
      <c r="M31" s="83"/>
      <c r="N31" s="126"/>
      <c r="O31" s="84"/>
    </row>
    <row r="32" spans="1:15" s="79" customFormat="1" ht="12.75">
      <c r="A32" s="161"/>
      <c r="B32" s="156"/>
      <c r="C32" s="413"/>
      <c r="D32" s="348"/>
      <c r="E32" s="348"/>
      <c r="F32" s="481"/>
      <c r="G32" s="311"/>
      <c r="H32" s="316"/>
      <c r="I32" s="365"/>
      <c r="J32" s="380"/>
      <c r="K32" s="380"/>
      <c r="L32" s="82"/>
      <c r="M32" s="83"/>
      <c r="N32" s="126"/>
      <c r="O32" s="84"/>
    </row>
    <row r="33" spans="1:15" s="79" customFormat="1" ht="72">
      <c r="A33" s="161" t="str">
        <f>$B$17</f>
        <v>II.</v>
      </c>
      <c r="B33" s="156">
        <f>COUNT($A$18:B32)+1</f>
        <v>6</v>
      </c>
      <c r="C33" s="359" t="s">
        <v>60</v>
      </c>
      <c r="D33" s="348" t="s">
        <v>257</v>
      </c>
      <c r="E33" s="348">
        <v>103</v>
      </c>
      <c r="F33" s="481"/>
      <c r="G33" s="311">
        <f>IF(OSNOVA!$B$53=1,E33*F33,"")</f>
        <v>0</v>
      </c>
      <c r="H33" s="312"/>
      <c r="I33" s="381"/>
      <c r="J33" s="382"/>
      <c r="K33" s="382"/>
      <c r="L33" s="82"/>
      <c r="M33" s="83"/>
      <c r="N33" s="126"/>
      <c r="O33" s="84"/>
    </row>
    <row r="34" spans="1:15" s="79" customFormat="1" ht="12.75">
      <c r="A34" s="161"/>
      <c r="B34" s="156"/>
      <c r="C34" s="359"/>
      <c r="D34" s="348"/>
      <c r="E34" s="348"/>
      <c r="F34" s="481"/>
      <c r="G34" s="311"/>
      <c r="H34" s="316"/>
      <c r="I34" s="365"/>
      <c r="J34" s="380"/>
      <c r="K34" s="380"/>
      <c r="L34" s="82"/>
      <c r="M34" s="83"/>
      <c r="N34" s="126"/>
      <c r="O34" s="84"/>
    </row>
    <row r="35" spans="1:15" s="79" customFormat="1" ht="84">
      <c r="A35" s="161" t="str">
        <f>$B$17</f>
        <v>II.</v>
      </c>
      <c r="B35" s="156">
        <f>COUNT($A$18:B34)+1</f>
        <v>7</v>
      </c>
      <c r="C35" s="413" t="s">
        <v>61</v>
      </c>
      <c r="D35" s="348" t="s">
        <v>257</v>
      </c>
      <c r="E35" s="348">
        <v>60.4</v>
      </c>
      <c r="F35" s="481"/>
      <c r="G35" s="311">
        <f>IF(OSNOVA!$B$53=1,E35*F35,"")</f>
        <v>0</v>
      </c>
      <c r="H35" s="312"/>
      <c r="I35" s="381"/>
      <c r="J35" s="382"/>
      <c r="K35" s="382"/>
      <c r="L35" s="82"/>
      <c r="M35" s="83"/>
      <c r="N35" s="126"/>
      <c r="O35" s="84"/>
    </row>
    <row r="36" spans="1:15" s="79" customFormat="1" ht="12.75">
      <c r="A36" s="161"/>
      <c r="B36" s="156"/>
      <c r="C36" s="293"/>
      <c r="D36" s="348"/>
      <c r="E36" s="348"/>
      <c r="F36" s="481"/>
      <c r="G36" s="311"/>
      <c r="H36" s="316"/>
      <c r="I36" s="365"/>
      <c r="J36" s="380"/>
      <c r="K36" s="380"/>
      <c r="L36" s="82"/>
      <c r="M36" s="83"/>
      <c r="N36" s="126"/>
      <c r="O36" s="84"/>
    </row>
    <row r="37" spans="1:15" s="79" customFormat="1" ht="12.75">
      <c r="A37" s="161"/>
      <c r="B37" s="156"/>
      <c r="C37" s="449"/>
      <c r="D37" s="314"/>
      <c r="E37" s="314"/>
      <c r="F37" s="483"/>
      <c r="G37" s="311"/>
      <c r="H37" s="315"/>
      <c r="I37" s="383"/>
      <c r="J37" s="311"/>
      <c r="K37" s="311"/>
      <c r="L37" s="82"/>
      <c r="M37" s="83"/>
      <c r="N37" s="126"/>
      <c r="O37" s="84"/>
    </row>
    <row r="38" spans="1:15" s="79" customFormat="1" ht="13.5" thickBot="1">
      <c r="A38" s="404"/>
      <c r="B38" s="405"/>
      <c r="C38" s="421"/>
      <c r="D38" s="349"/>
      <c r="E38" s="149" t="str">
        <f>CONCATENATE(B17," ",C17," - SKUPAJ:")</f>
        <v>II. Krovskokleparska dela - SKUPAJ:</v>
      </c>
      <c r="F38" s="505"/>
      <c r="G38" s="321">
        <f>IF(OSNOVA!$B$53=1,SUM(G19:G37),"")</f>
        <v>0</v>
      </c>
      <c r="H38" s="322"/>
      <c r="I38" s="384"/>
      <c r="J38" s="385"/>
      <c r="K38" s="385"/>
      <c r="L38" s="82"/>
      <c r="M38" s="83"/>
      <c r="N38" s="126"/>
      <c r="O38" s="84"/>
    </row>
    <row r="39" spans="1:15" s="79" customFormat="1" ht="15">
      <c r="A39" s="161"/>
      <c r="B39" s="156"/>
      <c r="C39" s="114"/>
      <c r="D39" s="386"/>
      <c r="E39" s="350"/>
      <c r="F39" s="506"/>
      <c r="G39" s="324"/>
      <c r="H39" s="325"/>
      <c r="I39" s="384"/>
      <c r="J39" s="387"/>
      <c r="K39" s="387"/>
      <c r="L39" s="82"/>
      <c r="M39" s="83"/>
      <c r="N39" s="126"/>
      <c r="O39" s="84"/>
    </row>
    <row r="40" spans="1:15" s="79" customFormat="1" ht="12.75">
      <c r="A40" s="161"/>
      <c r="B40" s="156"/>
      <c r="C40" s="392"/>
      <c r="F40" s="504"/>
      <c r="L40" s="82"/>
      <c r="M40" s="83"/>
      <c r="N40" s="126"/>
      <c r="O40" s="84"/>
    </row>
    <row r="41" spans="1:11" s="79" customFormat="1" ht="12.75">
      <c r="A41" s="88"/>
      <c r="B41" s="88"/>
      <c r="C41" s="89"/>
      <c r="D41" s="318"/>
      <c r="E41" s="319"/>
      <c r="F41" s="501"/>
      <c r="G41" s="318"/>
      <c r="H41" s="388"/>
      <c r="I41" s="384"/>
      <c r="J41" s="389"/>
      <c r="K41" s="389"/>
    </row>
    <row r="42" spans="1:11" s="79" customFormat="1" ht="12.75">
      <c r="A42" s="88"/>
      <c r="B42" s="88"/>
      <c r="D42" s="318"/>
      <c r="E42" s="319"/>
      <c r="F42" s="501"/>
      <c r="G42" s="318"/>
      <c r="H42" s="388"/>
      <c r="I42" s="384"/>
      <c r="J42" s="389"/>
      <c r="K42" s="389"/>
    </row>
    <row r="43" spans="1:11" s="79" customFormat="1" ht="12.75">
      <c r="A43" s="88"/>
      <c r="B43" s="88"/>
      <c r="D43" s="451"/>
      <c r="E43" s="451"/>
      <c r="F43" s="507"/>
      <c r="G43" s="452"/>
      <c r="H43" s="403"/>
      <c r="I43" s="384"/>
      <c r="J43" s="389"/>
      <c r="K43" s="389"/>
    </row>
    <row r="44" spans="1:11" s="79" customFormat="1" ht="12.75">
      <c r="A44" s="88"/>
      <c r="B44" s="88"/>
      <c r="D44" s="451"/>
      <c r="E44" s="451"/>
      <c r="F44" s="507"/>
      <c r="G44" s="452"/>
      <c r="H44" s="403"/>
      <c r="I44" s="365"/>
      <c r="J44" s="389"/>
      <c r="K44" s="389"/>
    </row>
    <row r="45" spans="1:11" s="79" customFormat="1" ht="12.75">
      <c r="A45" s="88"/>
      <c r="B45" s="88"/>
      <c r="C45" s="395"/>
      <c r="D45" s="402"/>
      <c r="E45" s="402"/>
      <c r="F45" s="508"/>
      <c r="G45" s="403"/>
      <c r="H45" s="403"/>
      <c r="I45" s="365"/>
      <c r="J45" s="389"/>
      <c r="K45" s="389"/>
    </row>
    <row r="46" spans="1:11" s="79" customFormat="1" ht="12.75">
      <c r="A46" s="88"/>
      <c r="B46" s="88"/>
      <c r="D46" s="402"/>
      <c r="E46" s="402"/>
      <c r="F46" s="508"/>
      <c r="G46" s="403"/>
      <c r="H46" s="403"/>
      <c r="I46" s="365"/>
      <c r="J46" s="389"/>
      <c r="K46" s="389"/>
    </row>
    <row r="47" spans="1:11" s="79" customFormat="1" ht="12.75">
      <c r="A47" s="88"/>
      <c r="B47" s="88"/>
      <c r="C47" s="293"/>
      <c r="D47" s="402"/>
      <c r="E47" s="402"/>
      <c r="F47" s="508"/>
      <c r="G47" s="403"/>
      <c r="H47" s="403"/>
      <c r="I47" s="365"/>
      <c r="J47" s="389"/>
      <c r="K47" s="389"/>
    </row>
    <row r="48" spans="1:11" s="79" customFormat="1" ht="12.75">
      <c r="A48" s="88"/>
      <c r="B48" s="88"/>
      <c r="D48" s="402"/>
      <c r="E48" s="402"/>
      <c r="F48" s="508"/>
      <c r="G48" s="403"/>
      <c r="H48" s="403"/>
      <c r="I48" s="365"/>
      <c r="J48" s="389"/>
      <c r="K48" s="389"/>
    </row>
    <row r="49" spans="1:11" s="79" customFormat="1" ht="12.75">
      <c r="A49" s="88"/>
      <c r="B49" s="88"/>
      <c r="D49" s="402"/>
      <c r="E49" s="402"/>
      <c r="F49" s="508"/>
      <c r="G49" s="403"/>
      <c r="H49" s="403"/>
      <c r="I49" s="365"/>
      <c r="J49" s="389"/>
      <c r="K49" s="389"/>
    </row>
    <row r="50" spans="1:11" s="79" customFormat="1" ht="12.75">
      <c r="A50" s="88"/>
      <c r="B50" s="88"/>
      <c r="C50" s="409"/>
      <c r="D50" s="318"/>
      <c r="E50" s="319"/>
      <c r="F50" s="501"/>
      <c r="G50" s="318"/>
      <c r="H50" s="388"/>
      <c r="I50" s="365"/>
      <c r="J50" s="389"/>
      <c r="K50" s="389"/>
    </row>
    <row r="51" spans="1:11" s="79" customFormat="1" ht="12.75">
      <c r="A51" s="88"/>
      <c r="B51" s="88"/>
      <c r="D51" s="318"/>
      <c r="E51" s="319"/>
      <c r="F51" s="501"/>
      <c r="G51" s="318"/>
      <c r="H51" s="388"/>
      <c r="I51" s="365"/>
      <c r="J51" s="389"/>
      <c r="K51" s="389"/>
    </row>
    <row r="52" spans="1:11" s="79" customFormat="1" ht="12.75">
      <c r="A52" s="88"/>
      <c r="B52" s="88"/>
      <c r="D52" s="318"/>
      <c r="E52" s="319"/>
      <c r="F52" s="501"/>
      <c r="G52" s="318"/>
      <c r="H52" s="388"/>
      <c r="I52" s="365"/>
      <c r="J52" s="389"/>
      <c r="K52" s="389"/>
    </row>
    <row r="53" spans="1:11" s="79" customFormat="1" ht="12.75">
      <c r="A53" s="88"/>
      <c r="B53" s="88"/>
      <c r="D53" s="318"/>
      <c r="E53" s="319"/>
      <c r="F53" s="501"/>
      <c r="G53" s="318"/>
      <c r="H53" s="388"/>
      <c r="I53" s="365"/>
      <c r="J53" s="389"/>
      <c r="K53" s="389"/>
    </row>
    <row r="54" spans="1:11" s="79" customFormat="1" ht="12.75">
      <c r="A54" s="88"/>
      <c r="B54" s="88"/>
      <c r="D54" s="318"/>
      <c r="E54" s="319"/>
      <c r="F54" s="501"/>
      <c r="G54" s="318"/>
      <c r="H54" s="388"/>
      <c r="I54" s="365"/>
      <c r="J54" s="389"/>
      <c r="K54" s="389"/>
    </row>
    <row r="55" spans="1:11" s="79" customFormat="1" ht="12.75">
      <c r="A55" s="88"/>
      <c r="B55" s="88"/>
      <c r="D55" s="318"/>
      <c r="E55" s="319"/>
      <c r="F55" s="501"/>
      <c r="G55" s="318"/>
      <c r="H55" s="388"/>
      <c r="I55" s="365"/>
      <c r="J55" s="389"/>
      <c r="K55" s="389"/>
    </row>
    <row r="56" spans="1:11" s="79" customFormat="1" ht="12.75">
      <c r="A56" s="88"/>
      <c r="B56" s="88"/>
      <c r="D56" s="318"/>
      <c r="E56" s="319"/>
      <c r="F56" s="501"/>
      <c r="G56" s="318"/>
      <c r="H56" s="388"/>
      <c r="I56" s="365"/>
      <c r="J56" s="389"/>
      <c r="K56" s="389"/>
    </row>
    <row r="57" spans="1:11" s="79" customFormat="1" ht="12.75">
      <c r="A57" s="88"/>
      <c r="B57" s="88"/>
      <c r="C57" s="423"/>
      <c r="D57" s="318"/>
      <c r="E57" s="319"/>
      <c r="F57" s="501"/>
      <c r="G57" s="318"/>
      <c r="H57" s="388"/>
      <c r="I57" s="365"/>
      <c r="J57" s="389"/>
      <c r="K57" s="389"/>
    </row>
    <row r="58" spans="1:11" s="79" customFormat="1" ht="12.75">
      <c r="A58" s="88"/>
      <c r="B58" s="88"/>
      <c r="C58" s="423"/>
      <c r="D58" s="318"/>
      <c r="E58" s="319"/>
      <c r="F58" s="501"/>
      <c r="G58" s="318"/>
      <c r="H58" s="388"/>
      <c r="I58" s="365"/>
      <c r="J58" s="389"/>
      <c r="K58" s="389"/>
    </row>
    <row r="59" spans="1:11" s="79" customFormat="1" ht="12.75">
      <c r="A59" s="88"/>
      <c r="B59" s="88"/>
      <c r="C59" s="423"/>
      <c r="D59" s="318"/>
      <c r="E59" s="319"/>
      <c r="F59" s="501"/>
      <c r="G59" s="318"/>
      <c r="H59" s="388"/>
      <c r="I59" s="365"/>
      <c r="J59" s="389"/>
      <c r="K59" s="389"/>
    </row>
    <row r="60" spans="1:11" s="79" customFormat="1" ht="12.75">
      <c r="A60" s="88"/>
      <c r="B60" s="88"/>
      <c r="C60" s="423"/>
      <c r="D60" s="318"/>
      <c r="E60" s="319"/>
      <c r="F60" s="501"/>
      <c r="G60" s="318"/>
      <c r="H60" s="388"/>
      <c r="I60" s="365"/>
      <c r="J60" s="389"/>
      <c r="K60" s="389"/>
    </row>
    <row r="61" spans="1:11" s="79" customFormat="1" ht="12.75">
      <c r="A61" s="88"/>
      <c r="B61" s="88"/>
      <c r="D61" s="318"/>
      <c r="E61" s="319"/>
      <c r="F61" s="501"/>
      <c r="G61" s="318"/>
      <c r="H61" s="388"/>
      <c r="I61" s="365"/>
      <c r="J61" s="389"/>
      <c r="K61" s="389"/>
    </row>
    <row r="62" spans="1:11" s="79" customFormat="1" ht="12.75">
      <c r="A62" s="88"/>
      <c r="B62" s="88"/>
      <c r="C62" s="89"/>
      <c r="D62" s="318"/>
      <c r="E62" s="319"/>
      <c r="F62" s="501"/>
      <c r="G62" s="318"/>
      <c r="H62" s="388"/>
      <c r="I62" s="365"/>
      <c r="J62" s="389"/>
      <c r="K62" s="389"/>
    </row>
    <row r="63" spans="1:11" s="79" customFormat="1" ht="12.75">
      <c r="A63" s="88"/>
      <c r="B63" s="88"/>
      <c r="C63" s="89"/>
      <c r="D63" s="318"/>
      <c r="E63" s="319"/>
      <c r="F63" s="501"/>
      <c r="G63" s="318"/>
      <c r="H63" s="388"/>
      <c r="I63" s="365"/>
      <c r="J63" s="389"/>
      <c r="K63" s="389"/>
    </row>
    <row r="64" spans="1:11" s="79" customFormat="1" ht="12.75">
      <c r="A64" s="88"/>
      <c r="B64" s="88"/>
      <c r="C64" s="89"/>
      <c r="D64" s="318"/>
      <c r="E64" s="319"/>
      <c r="F64" s="501"/>
      <c r="G64" s="318"/>
      <c r="H64" s="388"/>
      <c r="I64" s="365"/>
      <c r="J64" s="389"/>
      <c r="K64" s="389"/>
    </row>
    <row r="65" spans="1:11" s="79" customFormat="1" ht="12.75">
      <c r="A65" s="88"/>
      <c r="B65" s="88"/>
      <c r="C65" s="89"/>
      <c r="D65" s="318"/>
      <c r="E65" s="319"/>
      <c r="F65" s="501"/>
      <c r="G65" s="318"/>
      <c r="H65" s="388"/>
      <c r="I65" s="365"/>
      <c r="J65" s="389"/>
      <c r="K65" s="389"/>
    </row>
    <row r="66" spans="1:11" s="79" customFormat="1" ht="12.75">
      <c r="A66" s="88"/>
      <c r="B66" s="88"/>
      <c r="C66" s="89"/>
      <c r="D66" s="318"/>
      <c r="E66" s="319"/>
      <c r="F66" s="501"/>
      <c r="G66" s="318"/>
      <c r="H66" s="388"/>
      <c r="I66" s="365"/>
      <c r="J66" s="389"/>
      <c r="K66" s="389"/>
    </row>
    <row r="67" spans="1:11" s="79" customFormat="1" ht="12.75">
      <c r="A67" s="88"/>
      <c r="B67" s="88"/>
      <c r="C67" s="89"/>
      <c r="D67" s="318"/>
      <c r="E67" s="319"/>
      <c r="F67" s="501"/>
      <c r="G67" s="318"/>
      <c r="H67" s="388"/>
      <c r="I67" s="365"/>
      <c r="J67" s="389"/>
      <c r="K67" s="389"/>
    </row>
    <row r="68" spans="1:11" s="79" customFormat="1" ht="12.75">
      <c r="A68" s="88"/>
      <c r="B68" s="88"/>
      <c r="C68" s="89"/>
      <c r="D68" s="318"/>
      <c r="E68" s="319"/>
      <c r="F68" s="501"/>
      <c r="G68" s="318"/>
      <c r="H68" s="388"/>
      <c r="I68" s="365"/>
      <c r="J68" s="389"/>
      <c r="K68" s="389"/>
    </row>
    <row r="69" spans="1:11" s="79" customFormat="1" ht="12.75">
      <c r="A69" s="88"/>
      <c r="B69" s="88"/>
      <c r="C69" s="89"/>
      <c r="D69" s="318"/>
      <c r="E69" s="319"/>
      <c r="F69" s="501"/>
      <c r="G69" s="318"/>
      <c r="H69" s="388"/>
      <c r="I69" s="365"/>
      <c r="J69" s="389"/>
      <c r="K69" s="389"/>
    </row>
    <row r="70" spans="1:11" s="79" customFormat="1" ht="12.75">
      <c r="A70" s="88"/>
      <c r="B70" s="88"/>
      <c r="C70" s="89"/>
      <c r="D70" s="318"/>
      <c r="E70" s="319"/>
      <c r="F70" s="501"/>
      <c r="G70" s="318"/>
      <c r="H70" s="388"/>
      <c r="I70" s="365"/>
      <c r="J70" s="389"/>
      <c r="K70" s="389"/>
    </row>
    <row r="71" spans="1:11" s="79" customFormat="1" ht="12.75">
      <c r="A71" s="88"/>
      <c r="B71" s="88"/>
      <c r="C71" s="89"/>
      <c r="D71" s="318"/>
      <c r="E71" s="319"/>
      <c r="F71" s="501"/>
      <c r="G71" s="318"/>
      <c r="H71" s="388"/>
      <c r="I71" s="365"/>
      <c r="J71" s="389"/>
      <c r="K71" s="389"/>
    </row>
    <row r="72" spans="1:11" s="79" customFormat="1" ht="12.75">
      <c r="A72" s="88"/>
      <c r="B72" s="88"/>
      <c r="C72" s="89"/>
      <c r="D72" s="318"/>
      <c r="E72" s="319"/>
      <c r="F72" s="501"/>
      <c r="G72" s="318"/>
      <c r="H72" s="388"/>
      <c r="I72" s="365"/>
      <c r="J72" s="389"/>
      <c r="K72" s="389"/>
    </row>
    <row r="73" spans="1:11" s="79" customFormat="1" ht="12.75">
      <c r="A73" s="88"/>
      <c r="B73" s="88"/>
      <c r="C73" s="89"/>
      <c r="D73" s="318"/>
      <c r="E73" s="319"/>
      <c r="F73" s="501"/>
      <c r="G73" s="318"/>
      <c r="H73" s="388"/>
      <c r="I73" s="365"/>
      <c r="J73" s="389"/>
      <c r="K73" s="389"/>
    </row>
    <row r="74" spans="1:11" s="79" customFormat="1" ht="12.75">
      <c r="A74" s="88"/>
      <c r="B74" s="88"/>
      <c r="C74" s="89"/>
      <c r="D74" s="318"/>
      <c r="E74" s="319"/>
      <c r="F74" s="501"/>
      <c r="G74" s="318"/>
      <c r="H74" s="388"/>
      <c r="I74" s="365"/>
      <c r="J74" s="389"/>
      <c r="K74" s="389"/>
    </row>
    <row r="75" spans="1:11" s="79" customFormat="1" ht="12.75">
      <c r="A75" s="88"/>
      <c r="B75" s="88"/>
      <c r="C75" s="89"/>
      <c r="D75" s="318"/>
      <c r="E75" s="319"/>
      <c r="F75" s="501"/>
      <c r="G75" s="318"/>
      <c r="H75" s="388"/>
      <c r="I75" s="365"/>
      <c r="J75" s="389"/>
      <c r="K75" s="389"/>
    </row>
    <row r="76" spans="1:11" s="79" customFormat="1" ht="12.75">
      <c r="A76" s="88"/>
      <c r="B76" s="88"/>
      <c r="C76" s="89"/>
      <c r="D76" s="318"/>
      <c r="E76" s="319"/>
      <c r="F76" s="501"/>
      <c r="G76" s="318"/>
      <c r="H76" s="388"/>
      <c r="I76" s="365"/>
      <c r="J76" s="389"/>
      <c r="K76" s="389"/>
    </row>
    <row r="77" spans="1:11" s="79" customFormat="1" ht="12.75">
      <c r="A77" s="88"/>
      <c r="B77" s="88"/>
      <c r="C77" s="89"/>
      <c r="D77" s="318"/>
      <c r="E77" s="319"/>
      <c r="F77" s="501"/>
      <c r="G77" s="318"/>
      <c r="H77" s="388"/>
      <c r="I77" s="365"/>
      <c r="J77" s="389"/>
      <c r="K77" s="389"/>
    </row>
    <row r="78" spans="1:11" s="79" customFormat="1" ht="12.75">
      <c r="A78" s="88"/>
      <c r="B78" s="88"/>
      <c r="C78" s="89"/>
      <c r="D78" s="318"/>
      <c r="E78" s="319"/>
      <c r="F78" s="501"/>
      <c r="G78" s="318"/>
      <c r="H78" s="388"/>
      <c r="I78" s="365"/>
      <c r="J78" s="389"/>
      <c r="K78" s="389"/>
    </row>
    <row r="79" spans="1:11" s="79" customFormat="1" ht="12.75">
      <c r="A79" s="88"/>
      <c r="B79" s="88"/>
      <c r="C79" s="89"/>
      <c r="D79" s="318"/>
      <c r="E79" s="319"/>
      <c r="F79" s="501"/>
      <c r="G79" s="318"/>
      <c r="H79" s="388"/>
      <c r="I79" s="365"/>
      <c r="J79" s="389"/>
      <c r="K79" s="389"/>
    </row>
    <row r="80" spans="1:11" s="79" customFormat="1" ht="12.75">
      <c r="A80" s="88"/>
      <c r="B80" s="88"/>
      <c r="C80" s="89"/>
      <c r="D80" s="318"/>
      <c r="E80" s="319"/>
      <c r="F80" s="501"/>
      <c r="G80" s="318"/>
      <c r="H80" s="388"/>
      <c r="I80" s="365"/>
      <c r="J80" s="389"/>
      <c r="K80" s="389"/>
    </row>
    <row r="81" spans="1:11" s="79" customFormat="1" ht="12.75">
      <c r="A81" s="88"/>
      <c r="B81" s="88"/>
      <c r="C81" s="89"/>
      <c r="D81" s="318"/>
      <c r="E81" s="319"/>
      <c r="F81" s="501"/>
      <c r="G81" s="318"/>
      <c r="H81" s="388"/>
      <c r="I81" s="365"/>
      <c r="J81" s="389"/>
      <c r="K81" s="389"/>
    </row>
    <row r="82" spans="1:11" s="79" customFormat="1" ht="12.75">
      <c r="A82" s="88"/>
      <c r="B82" s="88"/>
      <c r="C82" s="89"/>
      <c r="D82" s="318"/>
      <c r="E82" s="319"/>
      <c r="F82" s="501"/>
      <c r="G82" s="318"/>
      <c r="H82" s="388"/>
      <c r="I82" s="365"/>
      <c r="J82" s="389"/>
      <c r="K82" s="389"/>
    </row>
    <row r="83" spans="1:11" s="79" customFormat="1" ht="12.75">
      <c r="A83" s="88"/>
      <c r="B83" s="88"/>
      <c r="C83" s="89"/>
      <c r="D83" s="318"/>
      <c r="E83" s="319"/>
      <c r="F83" s="501"/>
      <c r="G83" s="318"/>
      <c r="H83" s="388"/>
      <c r="I83" s="365"/>
      <c r="J83" s="389"/>
      <c r="K83" s="389"/>
    </row>
    <row r="84" spans="1:11" s="79" customFormat="1" ht="12.75">
      <c r="A84" s="88"/>
      <c r="B84" s="88"/>
      <c r="C84" s="89"/>
      <c r="D84" s="318"/>
      <c r="E84" s="319"/>
      <c r="F84" s="501"/>
      <c r="G84" s="318"/>
      <c r="H84" s="388"/>
      <c r="I84" s="365"/>
      <c r="J84" s="389"/>
      <c r="K84" s="389"/>
    </row>
    <row r="85" spans="1:11" s="79" customFormat="1" ht="12.75">
      <c r="A85" s="88"/>
      <c r="B85" s="88"/>
      <c r="C85" s="89"/>
      <c r="D85" s="318"/>
      <c r="E85" s="319"/>
      <c r="F85" s="501"/>
      <c r="G85" s="318"/>
      <c r="H85" s="388"/>
      <c r="I85" s="365"/>
      <c r="J85" s="389"/>
      <c r="K85" s="389"/>
    </row>
    <row r="86" spans="1:11" s="79" customFormat="1" ht="12.75">
      <c r="A86" s="88"/>
      <c r="B86" s="88"/>
      <c r="C86" s="89"/>
      <c r="D86" s="318"/>
      <c r="E86" s="319"/>
      <c r="F86" s="501"/>
      <c r="G86" s="318"/>
      <c r="H86" s="388"/>
      <c r="I86" s="365"/>
      <c r="J86" s="389"/>
      <c r="K86" s="389"/>
    </row>
    <row r="87" spans="1:11" s="79" customFormat="1" ht="12.75">
      <c r="A87" s="88"/>
      <c r="B87" s="88"/>
      <c r="C87" s="89"/>
      <c r="D87" s="318"/>
      <c r="E87" s="319"/>
      <c r="F87" s="501"/>
      <c r="G87" s="318"/>
      <c r="H87" s="388"/>
      <c r="I87" s="365"/>
      <c r="J87" s="389"/>
      <c r="K87" s="389"/>
    </row>
    <row r="88" spans="1:11" s="79" customFormat="1" ht="12.75">
      <c r="A88" s="88"/>
      <c r="B88" s="88"/>
      <c r="C88" s="89"/>
      <c r="D88" s="318"/>
      <c r="E88" s="319"/>
      <c r="F88" s="501"/>
      <c r="G88" s="318"/>
      <c r="H88" s="388"/>
      <c r="I88" s="365"/>
      <c r="J88" s="389"/>
      <c r="K88" s="389"/>
    </row>
    <row r="89" spans="1:11" s="79" customFormat="1" ht="12.75">
      <c r="A89" s="88"/>
      <c r="B89" s="88"/>
      <c r="C89" s="89"/>
      <c r="D89" s="318"/>
      <c r="E89" s="319"/>
      <c r="F89" s="501"/>
      <c r="G89" s="318"/>
      <c r="H89" s="388"/>
      <c r="I89" s="365"/>
      <c r="J89" s="389"/>
      <c r="K89" s="389"/>
    </row>
    <row r="90" spans="1:11" s="79" customFormat="1" ht="12.75">
      <c r="A90" s="88"/>
      <c r="B90" s="88"/>
      <c r="C90" s="89"/>
      <c r="D90" s="318"/>
      <c r="E90" s="319"/>
      <c r="F90" s="501"/>
      <c r="G90" s="318"/>
      <c r="H90" s="388"/>
      <c r="I90" s="365"/>
      <c r="J90" s="389"/>
      <c r="K90" s="389"/>
    </row>
    <row r="91" spans="1:11" s="79" customFormat="1" ht="12.75">
      <c r="A91" s="88"/>
      <c r="B91" s="88"/>
      <c r="C91" s="89"/>
      <c r="D91" s="318"/>
      <c r="E91" s="319"/>
      <c r="F91" s="501"/>
      <c r="G91" s="318"/>
      <c r="H91" s="388"/>
      <c r="I91" s="365"/>
      <c r="J91" s="389"/>
      <c r="K91" s="389"/>
    </row>
    <row r="92" spans="1:11" s="79" customFormat="1" ht="12.75">
      <c r="A92" s="88"/>
      <c r="B92" s="88"/>
      <c r="C92" s="89"/>
      <c r="D92" s="318"/>
      <c r="E92" s="319"/>
      <c r="F92" s="501"/>
      <c r="G92" s="318"/>
      <c r="H92" s="388"/>
      <c r="I92" s="365"/>
      <c r="J92" s="389"/>
      <c r="K92" s="389"/>
    </row>
    <row r="93" spans="1:11" s="79" customFormat="1" ht="12.75">
      <c r="A93" s="88"/>
      <c r="B93" s="88"/>
      <c r="C93" s="89"/>
      <c r="D93" s="318"/>
      <c r="E93" s="319"/>
      <c r="F93" s="501"/>
      <c r="G93" s="318"/>
      <c r="H93" s="388"/>
      <c r="I93" s="365"/>
      <c r="J93" s="389"/>
      <c r="K93" s="389"/>
    </row>
    <row r="94" spans="1:11" s="79" customFormat="1" ht="12.75">
      <c r="A94" s="88"/>
      <c r="B94" s="88"/>
      <c r="C94" s="89"/>
      <c r="D94" s="318"/>
      <c r="E94" s="319"/>
      <c r="F94" s="501"/>
      <c r="G94" s="318"/>
      <c r="H94" s="388"/>
      <c r="I94" s="365"/>
      <c r="J94" s="389"/>
      <c r="K94" s="389"/>
    </row>
    <row r="95" spans="1:11" s="79" customFormat="1" ht="12.75">
      <c r="A95" s="88"/>
      <c r="B95" s="88"/>
      <c r="C95" s="89"/>
      <c r="D95" s="318"/>
      <c r="E95" s="319"/>
      <c r="F95" s="501"/>
      <c r="G95" s="318"/>
      <c r="H95" s="388"/>
      <c r="I95" s="365"/>
      <c r="J95" s="389"/>
      <c r="K95" s="389"/>
    </row>
    <row r="96" spans="1:11" s="79" customFormat="1" ht="12.75">
      <c r="A96" s="88"/>
      <c r="B96" s="88"/>
      <c r="C96" s="89"/>
      <c r="D96" s="318"/>
      <c r="E96" s="319"/>
      <c r="F96" s="501"/>
      <c r="G96" s="318"/>
      <c r="H96" s="388"/>
      <c r="I96" s="365"/>
      <c r="J96" s="389"/>
      <c r="K96" s="389"/>
    </row>
    <row r="97" spans="1:11" s="79" customFormat="1" ht="12.75">
      <c r="A97" s="88"/>
      <c r="B97" s="88"/>
      <c r="C97" s="89"/>
      <c r="D97" s="318"/>
      <c r="E97" s="319"/>
      <c r="F97" s="501"/>
      <c r="G97" s="318"/>
      <c r="H97" s="388"/>
      <c r="I97" s="365"/>
      <c r="J97" s="389"/>
      <c r="K97" s="389"/>
    </row>
    <row r="98" spans="1:11" s="79" customFormat="1" ht="12.75">
      <c r="A98" s="88"/>
      <c r="B98" s="88"/>
      <c r="C98" s="89"/>
      <c r="D98" s="318"/>
      <c r="E98" s="319"/>
      <c r="F98" s="501"/>
      <c r="G98" s="318"/>
      <c r="H98" s="388"/>
      <c r="I98" s="365"/>
      <c r="J98" s="389"/>
      <c r="K98" s="389"/>
    </row>
    <row r="99" spans="1:11" s="79" customFormat="1" ht="12.75">
      <c r="A99" s="88"/>
      <c r="B99" s="88"/>
      <c r="C99" s="89"/>
      <c r="D99" s="318"/>
      <c r="E99" s="319"/>
      <c r="F99" s="501"/>
      <c r="G99" s="318"/>
      <c r="H99" s="388"/>
      <c r="I99" s="365"/>
      <c r="J99" s="389"/>
      <c r="K99" s="389"/>
    </row>
    <row r="100" spans="1:11" s="79" customFormat="1" ht="12.75">
      <c r="A100" s="88"/>
      <c r="B100" s="88"/>
      <c r="C100" s="89"/>
      <c r="D100" s="318"/>
      <c r="E100" s="319"/>
      <c r="F100" s="501"/>
      <c r="G100" s="318"/>
      <c r="H100" s="388"/>
      <c r="I100" s="365"/>
      <c r="J100" s="389"/>
      <c r="K100" s="389"/>
    </row>
    <row r="101" spans="1:11" s="79" customFormat="1" ht="12.75">
      <c r="A101" s="88"/>
      <c r="B101" s="88"/>
      <c r="C101" s="89"/>
      <c r="D101" s="318"/>
      <c r="E101" s="319"/>
      <c r="F101" s="501"/>
      <c r="G101" s="318"/>
      <c r="H101" s="388"/>
      <c r="I101" s="365"/>
      <c r="J101" s="389"/>
      <c r="K101" s="389"/>
    </row>
    <row r="102" spans="1:11" s="79" customFormat="1" ht="12.75">
      <c r="A102" s="88"/>
      <c r="B102" s="88"/>
      <c r="C102" s="89"/>
      <c r="D102" s="318"/>
      <c r="E102" s="319"/>
      <c r="F102" s="501"/>
      <c r="G102" s="318"/>
      <c r="H102" s="388"/>
      <c r="I102" s="365"/>
      <c r="J102" s="389"/>
      <c r="K102" s="389"/>
    </row>
    <row r="103" spans="1:11" s="79" customFormat="1" ht="12.75">
      <c r="A103" s="88"/>
      <c r="B103" s="88"/>
      <c r="C103" s="89"/>
      <c r="D103" s="318"/>
      <c r="E103" s="319"/>
      <c r="F103" s="501"/>
      <c r="G103" s="318"/>
      <c r="H103" s="388"/>
      <c r="I103" s="365"/>
      <c r="J103" s="389"/>
      <c r="K103" s="389"/>
    </row>
    <row r="104" spans="1:11" s="79" customFormat="1" ht="12.75">
      <c r="A104" s="88"/>
      <c r="B104" s="88"/>
      <c r="C104" s="89"/>
      <c r="D104" s="318"/>
      <c r="E104" s="319"/>
      <c r="F104" s="501"/>
      <c r="G104" s="318"/>
      <c r="H104" s="388"/>
      <c r="I104" s="365"/>
      <c r="J104" s="389"/>
      <c r="K104" s="389"/>
    </row>
    <row r="105" spans="1:11" s="79" customFormat="1" ht="12.75">
      <c r="A105" s="88"/>
      <c r="B105" s="88"/>
      <c r="C105" s="89"/>
      <c r="D105" s="318"/>
      <c r="E105" s="319"/>
      <c r="F105" s="501"/>
      <c r="G105" s="318"/>
      <c r="H105" s="388"/>
      <c r="I105" s="365"/>
      <c r="J105" s="389"/>
      <c r="K105" s="389"/>
    </row>
    <row r="106" spans="1:11" s="79" customFormat="1" ht="12.75">
      <c r="A106" s="88"/>
      <c r="B106" s="88"/>
      <c r="C106" s="89"/>
      <c r="D106" s="318"/>
      <c r="E106" s="319"/>
      <c r="F106" s="501"/>
      <c r="G106" s="318"/>
      <c r="H106" s="388"/>
      <c r="I106" s="365"/>
      <c r="J106" s="389"/>
      <c r="K106" s="389"/>
    </row>
    <row r="107" spans="1:11" s="79" customFormat="1" ht="12.75">
      <c r="A107" s="88"/>
      <c r="B107" s="88"/>
      <c r="C107" s="89"/>
      <c r="D107" s="318"/>
      <c r="E107" s="319"/>
      <c r="F107" s="501"/>
      <c r="G107" s="318"/>
      <c r="H107" s="388"/>
      <c r="I107" s="365"/>
      <c r="J107" s="389"/>
      <c r="K107" s="389"/>
    </row>
    <row r="108" spans="1:11" s="79" customFormat="1" ht="12.75">
      <c r="A108" s="88"/>
      <c r="B108" s="88"/>
      <c r="C108" s="89"/>
      <c r="D108" s="318"/>
      <c r="E108" s="319"/>
      <c r="F108" s="501"/>
      <c r="G108" s="318"/>
      <c r="H108" s="388"/>
      <c r="I108" s="365"/>
      <c r="J108" s="389"/>
      <c r="K108" s="389"/>
    </row>
    <row r="109" spans="1:11" s="79" customFormat="1" ht="12.75">
      <c r="A109" s="88"/>
      <c r="B109" s="88"/>
      <c r="C109" s="89"/>
      <c r="D109" s="318"/>
      <c r="E109" s="319"/>
      <c r="F109" s="501"/>
      <c r="G109" s="318"/>
      <c r="H109" s="388"/>
      <c r="I109" s="365"/>
      <c r="J109" s="389"/>
      <c r="K109" s="389"/>
    </row>
    <row r="110" spans="1:11" s="79" customFormat="1" ht="12.75">
      <c r="A110" s="88"/>
      <c r="B110" s="88"/>
      <c r="C110" s="89"/>
      <c r="D110" s="318"/>
      <c r="E110" s="319"/>
      <c r="F110" s="501"/>
      <c r="G110" s="318"/>
      <c r="H110" s="388"/>
      <c r="I110" s="365"/>
      <c r="J110" s="389"/>
      <c r="K110" s="389"/>
    </row>
    <row r="111" spans="1:11" s="79" customFormat="1" ht="12.75">
      <c r="A111" s="88"/>
      <c r="B111" s="88"/>
      <c r="C111" s="89"/>
      <c r="D111" s="318"/>
      <c r="E111" s="319"/>
      <c r="F111" s="501"/>
      <c r="G111" s="318"/>
      <c r="H111" s="388"/>
      <c r="I111" s="365"/>
      <c r="J111" s="389"/>
      <c r="K111" s="389"/>
    </row>
    <row r="112" spans="1:11" s="79" customFormat="1" ht="12.75">
      <c r="A112" s="88"/>
      <c r="B112" s="88"/>
      <c r="C112" s="89"/>
      <c r="D112" s="318"/>
      <c r="E112" s="319"/>
      <c r="F112" s="501"/>
      <c r="G112" s="318"/>
      <c r="H112" s="388"/>
      <c r="I112" s="365"/>
      <c r="J112" s="389"/>
      <c r="K112" s="389"/>
    </row>
    <row r="113" spans="1:11" s="79" customFormat="1" ht="12.75">
      <c r="A113" s="88"/>
      <c r="B113" s="88"/>
      <c r="C113" s="89"/>
      <c r="D113" s="318"/>
      <c r="E113" s="319"/>
      <c r="F113" s="501"/>
      <c r="G113" s="318"/>
      <c r="H113" s="388"/>
      <c r="I113" s="365"/>
      <c r="J113" s="389"/>
      <c r="K113" s="389"/>
    </row>
    <row r="114" spans="1:11" s="79" customFormat="1" ht="12.75">
      <c r="A114" s="88"/>
      <c r="B114" s="88"/>
      <c r="C114" s="89"/>
      <c r="D114" s="318"/>
      <c r="E114" s="319"/>
      <c r="F114" s="501"/>
      <c r="G114" s="318"/>
      <c r="H114" s="388"/>
      <c r="I114" s="365"/>
      <c r="J114" s="389"/>
      <c r="K114" s="389"/>
    </row>
    <row r="115" spans="1:11" s="79" customFormat="1" ht="12.75">
      <c r="A115" s="88"/>
      <c r="B115" s="88"/>
      <c r="C115" s="89"/>
      <c r="D115" s="318"/>
      <c r="E115" s="319"/>
      <c r="F115" s="501"/>
      <c r="G115" s="318"/>
      <c r="H115" s="388"/>
      <c r="I115" s="365"/>
      <c r="J115" s="389"/>
      <c r="K115" s="389"/>
    </row>
    <row r="116" spans="1:11" s="79" customFormat="1" ht="12.75">
      <c r="A116" s="88"/>
      <c r="B116" s="88"/>
      <c r="C116" s="89"/>
      <c r="D116" s="318"/>
      <c r="E116" s="319"/>
      <c r="F116" s="501"/>
      <c r="G116" s="318"/>
      <c r="H116" s="388"/>
      <c r="I116" s="365"/>
      <c r="J116" s="389"/>
      <c r="K116" s="389"/>
    </row>
    <row r="117" spans="1:11" s="79" customFormat="1" ht="12.75">
      <c r="A117" s="88"/>
      <c r="B117" s="88"/>
      <c r="C117" s="89"/>
      <c r="D117" s="318"/>
      <c r="E117" s="319"/>
      <c r="F117" s="501"/>
      <c r="G117" s="318"/>
      <c r="H117" s="388"/>
      <c r="I117" s="365"/>
      <c r="J117" s="389"/>
      <c r="K117" s="389"/>
    </row>
    <row r="118" spans="1:11" s="79" customFormat="1" ht="12.75">
      <c r="A118" s="88"/>
      <c r="B118" s="88"/>
      <c r="C118" s="89"/>
      <c r="D118" s="318"/>
      <c r="E118" s="319"/>
      <c r="F118" s="501"/>
      <c r="G118" s="318"/>
      <c r="H118" s="388"/>
      <c r="I118" s="365"/>
      <c r="J118" s="389"/>
      <c r="K118" s="389"/>
    </row>
    <row r="119" spans="1:11" s="79" customFormat="1" ht="12.75">
      <c r="A119" s="88"/>
      <c r="B119" s="88"/>
      <c r="C119" s="89"/>
      <c r="D119" s="318"/>
      <c r="E119" s="319"/>
      <c r="F119" s="501"/>
      <c r="G119" s="318"/>
      <c r="H119" s="388"/>
      <c r="I119" s="365"/>
      <c r="J119" s="389"/>
      <c r="K119" s="389"/>
    </row>
    <row r="120" spans="1:11" s="79" customFormat="1" ht="12.75">
      <c r="A120" s="88"/>
      <c r="B120" s="88"/>
      <c r="C120" s="89"/>
      <c r="D120" s="318"/>
      <c r="E120" s="319"/>
      <c r="F120" s="501"/>
      <c r="G120" s="318"/>
      <c r="H120" s="388"/>
      <c r="I120" s="365"/>
      <c r="J120" s="389"/>
      <c r="K120" s="389"/>
    </row>
    <row r="121" spans="1:11" s="79" customFormat="1" ht="12.75">
      <c r="A121" s="88"/>
      <c r="B121" s="88"/>
      <c r="C121" s="89"/>
      <c r="D121" s="318"/>
      <c r="E121" s="319"/>
      <c r="F121" s="501"/>
      <c r="G121" s="318"/>
      <c r="H121" s="388"/>
      <c r="I121" s="365"/>
      <c r="J121" s="389"/>
      <c r="K121" s="389"/>
    </row>
    <row r="122" spans="1:11" s="79" customFormat="1" ht="12.75">
      <c r="A122" s="88"/>
      <c r="B122" s="88"/>
      <c r="C122" s="89"/>
      <c r="D122" s="318"/>
      <c r="E122" s="319"/>
      <c r="F122" s="501"/>
      <c r="G122" s="318"/>
      <c r="H122" s="388"/>
      <c r="I122" s="365"/>
      <c r="J122" s="389"/>
      <c r="K122" s="389"/>
    </row>
    <row r="123" spans="1:11" s="79" customFormat="1" ht="12.75">
      <c r="A123" s="88"/>
      <c r="B123" s="88"/>
      <c r="C123" s="89"/>
      <c r="D123" s="318"/>
      <c r="E123" s="319"/>
      <c r="F123" s="501"/>
      <c r="G123" s="318"/>
      <c r="H123" s="388"/>
      <c r="I123" s="365"/>
      <c r="J123" s="389"/>
      <c r="K123" s="389"/>
    </row>
    <row r="124" spans="1:11" s="79" customFormat="1" ht="12.75">
      <c r="A124" s="88"/>
      <c r="B124" s="88"/>
      <c r="C124" s="89"/>
      <c r="D124" s="318"/>
      <c r="E124" s="319"/>
      <c r="F124" s="501"/>
      <c r="G124" s="318"/>
      <c r="H124" s="388"/>
      <c r="I124" s="365"/>
      <c r="J124" s="389"/>
      <c r="K124" s="389"/>
    </row>
    <row r="125" spans="1:11" s="79" customFormat="1" ht="12.75">
      <c r="A125" s="88"/>
      <c r="B125" s="88"/>
      <c r="C125" s="89"/>
      <c r="D125" s="318"/>
      <c r="E125" s="319"/>
      <c r="F125" s="501"/>
      <c r="G125" s="318"/>
      <c r="H125" s="388"/>
      <c r="I125" s="365"/>
      <c r="J125" s="389"/>
      <c r="K125" s="389"/>
    </row>
    <row r="126" spans="1:11" s="79" customFormat="1" ht="12.75">
      <c r="A126" s="88"/>
      <c r="B126" s="88"/>
      <c r="C126" s="89"/>
      <c r="D126" s="318"/>
      <c r="E126" s="319"/>
      <c r="F126" s="501"/>
      <c r="G126" s="318"/>
      <c r="H126" s="388"/>
      <c r="I126" s="365"/>
      <c r="J126" s="389"/>
      <c r="K126" s="389"/>
    </row>
    <row r="127" spans="1:11" s="79" customFormat="1" ht="12.75">
      <c r="A127" s="88"/>
      <c r="B127" s="88"/>
      <c r="C127" s="89"/>
      <c r="D127" s="318"/>
      <c r="E127" s="319"/>
      <c r="F127" s="501"/>
      <c r="G127" s="318"/>
      <c r="H127" s="388"/>
      <c r="I127" s="365"/>
      <c r="J127" s="389"/>
      <c r="K127" s="389"/>
    </row>
    <row r="128" spans="1:11" s="79" customFormat="1" ht="12.75">
      <c r="A128" s="88"/>
      <c r="B128" s="88"/>
      <c r="C128" s="89"/>
      <c r="D128" s="318"/>
      <c r="E128" s="319"/>
      <c r="F128" s="501"/>
      <c r="G128" s="318"/>
      <c r="H128" s="388"/>
      <c r="I128" s="365"/>
      <c r="J128" s="389"/>
      <c r="K128" s="389"/>
    </row>
    <row r="129" spans="1:11" s="79" customFormat="1" ht="12.75">
      <c r="A129" s="88"/>
      <c r="B129" s="88"/>
      <c r="C129" s="89"/>
      <c r="D129" s="318"/>
      <c r="E129" s="319"/>
      <c r="F129" s="501"/>
      <c r="G129" s="318"/>
      <c r="H129" s="388"/>
      <c r="I129" s="365"/>
      <c r="J129" s="389"/>
      <c r="K129" s="389"/>
    </row>
    <row r="130" spans="1:11" s="79" customFormat="1" ht="12.75">
      <c r="A130" s="88"/>
      <c r="B130" s="88"/>
      <c r="C130" s="89"/>
      <c r="D130" s="318"/>
      <c r="E130" s="319"/>
      <c r="F130" s="501"/>
      <c r="G130" s="318"/>
      <c r="H130" s="388"/>
      <c r="I130" s="365"/>
      <c r="J130" s="389"/>
      <c r="K130" s="389"/>
    </row>
    <row r="131" spans="1:11" s="79" customFormat="1" ht="12.75">
      <c r="A131" s="88"/>
      <c r="B131" s="88"/>
      <c r="C131" s="89"/>
      <c r="D131" s="318"/>
      <c r="E131" s="319"/>
      <c r="F131" s="501"/>
      <c r="G131" s="318"/>
      <c r="H131" s="388"/>
      <c r="I131" s="365"/>
      <c r="J131" s="389"/>
      <c r="K131" s="389"/>
    </row>
    <row r="132" spans="1:11" s="79" customFormat="1" ht="12.75">
      <c r="A132" s="88"/>
      <c r="B132" s="88"/>
      <c r="C132" s="89"/>
      <c r="D132" s="318"/>
      <c r="E132" s="319"/>
      <c r="F132" s="501"/>
      <c r="G132" s="318"/>
      <c r="H132" s="388"/>
      <c r="I132" s="365"/>
      <c r="J132" s="389"/>
      <c r="K132" s="389"/>
    </row>
    <row r="133" spans="1:11" s="79" customFormat="1" ht="12.75">
      <c r="A133" s="88"/>
      <c r="B133" s="88"/>
      <c r="C133" s="89"/>
      <c r="D133" s="318"/>
      <c r="E133" s="319"/>
      <c r="F133" s="501"/>
      <c r="G133" s="318"/>
      <c r="H133" s="388"/>
      <c r="I133" s="365"/>
      <c r="J133" s="389"/>
      <c r="K133" s="389"/>
    </row>
    <row r="134" spans="1:11" s="79" customFormat="1" ht="12.75">
      <c r="A134" s="88"/>
      <c r="B134" s="88"/>
      <c r="C134" s="89"/>
      <c r="D134" s="318"/>
      <c r="E134" s="319"/>
      <c r="F134" s="501"/>
      <c r="G134" s="318"/>
      <c r="H134" s="388"/>
      <c r="I134" s="365"/>
      <c r="J134" s="389"/>
      <c r="K134" s="389"/>
    </row>
    <row r="135" spans="1:11" s="79" customFormat="1" ht="12.75">
      <c r="A135" s="88"/>
      <c r="B135" s="88"/>
      <c r="C135" s="89"/>
      <c r="D135" s="318"/>
      <c r="E135" s="319"/>
      <c r="F135" s="501"/>
      <c r="G135" s="318"/>
      <c r="H135" s="388"/>
      <c r="I135" s="365"/>
      <c r="J135" s="389"/>
      <c r="K135" s="389"/>
    </row>
    <row r="136" spans="1:11" s="79" customFormat="1" ht="12.75">
      <c r="A136" s="88"/>
      <c r="B136" s="88"/>
      <c r="C136" s="89"/>
      <c r="D136" s="318"/>
      <c r="E136" s="319"/>
      <c r="F136" s="501"/>
      <c r="G136" s="318"/>
      <c r="H136" s="388"/>
      <c r="I136" s="365"/>
      <c r="J136" s="389"/>
      <c r="K136" s="389"/>
    </row>
    <row r="137" spans="1:11" s="79" customFormat="1" ht="12.75">
      <c r="A137" s="88"/>
      <c r="B137" s="88"/>
      <c r="C137" s="89"/>
      <c r="D137" s="318"/>
      <c r="E137" s="319"/>
      <c r="F137" s="501"/>
      <c r="G137" s="318"/>
      <c r="H137" s="388"/>
      <c r="I137" s="365"/>
      <c r="J137" s="389"/>
      <c r="K137" s="389"/>
    </row>
    <row r="138" spans="1:11" s="79" customFormat="1" ht="12.75">
      <c r="A138" s="88"/>
      <c r="B138" s="88"/>
      <c r="C138" s="89"/>
      <c r="D138" s="318"/>
      <c r="E138" s="319"/>
      <c r="F138" s="501"/>
      <c r="G138" s="318"/>
      <c r="H138" s="388"/>
      <c r="I138" s="365"/>
      <c r="J138" s="389"/>
      <c r="K138" s="389"/>
    </row>
    <row r="139" spans="1:11" s="79" customFormat="1" ht="12.75">
      <c r="A139" s="88"/>
      <c r="B139" s="88"/>
      <c r="C139" s="89"/>
      <c r="D139" s="318"/>
      <c r="E139" s="319"/>
      <c r="F139" s="501"/>
      <c r="G139" s="318"/>
      <c r="H139" s="388"/>
      <c r="I139" s="365"/>
      <c r="J139" s="389"/>
      <c r="K139" s="389"/>
    </row>
    <row r="140" spans="1:11" s="79" customFormat="1" ht="12.75">
      <c r="A140" s="88"/>
      <c r="B140" s="88"/>
      <c r="C140" s="89"/>
      <c r="D140" s="318"/>
      <c r="E140" s="319"/>
      <c r="F140" s="501"/>
      <c r="G140" s="318"/>
      <c r="H140" s="388"/>
      <c r="I140" s="365"/>
      <c r="J140" s="389"/>
      <c r="K140" s="389"/>
    </row>
    <row r="141" spans="1:11" s="79" customFormat="1" ht="12.75">
      <c r="A141" s="88"/>
      <c r="B141" s="88"/>
      <c r="C141" s="89"/>
      <c r="D141" s="318"/>
      <c r="E141" s="319"/>
      <c r="F141" s="501"/>
      <c r="G141" s="318"/>
      <c r="H141" s="388"/>
      <c r="I141" s="365"/>
      <c r="J141" s="389"/>
      <c r="K141" s="389"/>
    </row>
    <row r="142" spans="1:11" s="79" customFormat="1" ht="12.75">
      <c r="A142" s="88"/>
      <c r="B142" s="88"/>
      <c r="C142" s="89"/>
      <c r="D142" s="318"/>
      <c r="E142" s="319"/>
      <c r="F142" s="501"/>
      <c r="G142" s="318"/>
      <c r="H142" s="388"/>
      <c r="I142" s="365"/>
      <c r="J142" s="389"/>
      <c r="K142" s="389"/>
    </row>
    <row r="143" spans="1:11" s="79" customFormat="1" ht="12.75">
      <c r="A143" s="88"/>
      <c r="B143" s="88"/>
      <c r="C143" s="89"/>
      <c r="D143" s="318"/>
      <c r="E143" s="319"/>
      <c r="F143" s="501"/>
      <c r="G143" s="318"/>
      <c r="H143" s="388"/>
      <c r="I143" s="365"/>
      <c r="J143" s="389"/>
      <c r="K143" s="389"/>
    </row>
  </sheetData>
  <sheetProtection password="CAEC" sheet="1" objects="1" scenarios="1"/>
  <mergeCells count="1">
    <mergeCell ref="L6:L8"/>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&amp;C&amp;6 &amp; List: &amp;A&amp;R&amp;P</oddFooter>
  </headerFooter>
</worksheet>
</file>

<file path=xl/worksheets/sheet16.xml><?xml version="1.0" encoding="utf-8"?>
<worksheet xmlns="http://schemas.openxmlformats.org/spreadsheetml/2006/main" xmlns:r="http://schemas.openxmlformats.org/officeDocument/2006/relationships">
  <sheetPr codeName="List24"/>
  <dimension ref="A1:O163"/>
  <sheetViews>
    <sheetView view="pageBreakPreview" zoomScale="120" zoomScaleSheetLayoutView="120" zoomScalePageLayoutView="0" workbookViewId="0" topLeftCell="A47">
      <selection activeCell="F53" sqref="F53"/>
    </sheetView>
  </sheetViews>
  <sheetFormatPr defaultColWidth="9.00390625" defaultRowHeight="12.75"/>
  <cols>
    <col min="1" max="1" width="2.625" style="77" customWidth="1"/>
    <col min="2" max="2" width="4.375" style="77" customWidth="1"/>
    <col min="3" max="3" width="43.75390625" style="111" customWidth="1"/>
    <col min="4" max="4" width="6.25390625" style="370" customWidth="1"/>
    <col min="5" max="5" width="8.625" style="345" customWidth="1"/>
    <col min="6" max="6" width="9.625" style="500" customWidth="1"/>
    <col min="7" max="7" width="13.25390625" style="370" customWidth="1"/>
    <col min="8" max="8" width="20.375" style="371" hidden="1" customWidth="1"/>
    <col min="9" max="9" width="11.75390625" style="365" hidden="1" customWidth="1"/>
    <col min="10" max="11" width="11.75390625" style="372" hidden="1" customWidth="1"/>
    <col min="12" max="12" width="9.875" style="122" customWidth="1"/>
    <col min="13" max="13" width="2.625" style="122" bestFit="1" customWidth="1"/>
    <col min="14" max="14" width="9.125" style="122" customWidth="1"/>
    <col min="15" max="15" width="9.00390625" style="122" customWidth="1"/>
    <col min="16" max="16384" width="9.125" style="122" customWidth="1"/>
  </cols>
  <sheetData>
    <row r="1" spans="1:12" s="123" customFormat="1" ht="18.75">
      <c r="A1" s="107" t="str">
        <f>+OSNOVA!A2</f>
        <v>POPIS DEL S PREDRAČUNOM</v>
      </c>
      <c r="C1" s="107"/>
      <c r="D1" s="363"/>
      <c r="E1" s="343"/>
      <c r="F1" s="498"/>
      <c r="G1" s="363"/>
      <c r="H1" s="364"/>
      <c r="I1" s="365"/>
      <c r="J1" s="366"/>
      <c r="K1" s="366"/>
      <c r="L1" s="76"/>
    </row>
    <row r="2" spans="1:12" s="123" customFormat="1" ht="18.75">
      <c r="A2" s="107"/>
      <c r="B2" s="107"/>
      <c r="C2" s="107"/>
      <c r="D2" s="363"/>
      <c r="E2" s="343"/>
      <c r="F2" s="498"/>
      <c r="G2" s="363"/>
      <c r="H2" s="364"/>
      <c r="I2" s="365"/>
      <c r="J2" s="366"/>
      <c r="K2" s="366"/>
      <c r="L2" s="76"/>
    </row>
    <row r="3" spans="1:12" s="123" customFormat="1" ht="18.75">
      <c r="A3" s="107" t="str">
        <f>+OZN</f>
        <v>3.</v>
      </c>
      <c r="C3" s="107" t="str">
        <f>+DEL</f>
        <v>GRADBENOOBRTNIŠKA DELA</v>
      </c>
      <c r="D3" s="363"/>
      <c r="E3" s="343"/>
      <c r="F3" s="498"/>
      <c r="G3" s="363"/>
      <c r="H3" s="364"/>
      <c r="I3" s="365"/>
      <c r="J3" s="366"/>
      <c r="K3" s="366"/>
      <c r="L3" s="76"/>
    </row>
    <row r="4" spans="1:12" s="123" customFormat="1" ht="18.75">
      <c r="A4" s="107"/>
      <c r="B4" s="106"/>
      <c r="C4" s="107"/>
      <c r="D4" s="363"/>
      <c r="E4" s="343"/>
      <c r="F4" s="498"/>
      <c r="G4" s="363"/>
      <c r="H4" s="364"/>
      <c r="I4" s="365"/>
      <c r="J4" s="366"/>
      <c r="K4" s="366"/>
      <c r="L4" s="76"/>
    </row>
    <row r="5" spans="1:12" s="173" customFormat="1" ht="18.75">
      <c r="A5" s="290" t="str">
        <f>OSNOVA!J41</f>
        <v>B.</v>
      </c>
      <c r="B5" s="169"/>
      <c r="C5" s="168" t="str">
        <f>OSNOVA!K41</f>
        <v>OBRTNIŠKA DELA</v>
      </c>
      <c r="D5" s="367"/>
      <c r="E5" s="344"/>
      <c r="F5" s="499"/>
      <c r="G5" s="367"/>
      <c r="H5" s="368"/>
      <c r="I5" s="365"/>
      <c r="J5" s="369"/>
      <c r="K5" s="369"/>
      <c r="L5" s="175"/>
    </row>
    <row r="6" spans="1:12" ht="12.75">
      <c r="A6" s="97" t="s">
        <v>148</v>
      </c>
      <c r="B6" s="97"/>
      <c r="C6" s="122"/>
      <c r="L6" s="510"/>
    </row>
    <row r="7" spans="1:12" ht="60">
      <c r="A7" s="97"/>
      <c r="B7" s="97"/>
      <c r="C7" s="390" t="s">
        <v>248</v>
      </c>
      <c r="L7" s="510"/>
    </row>
    <row r="8" spans="3:12" ht="60">
      <c r="C8" s="390" t="s">
        <v>294</v>
      </c>
      <c r="D8" s="318"/>
      <c r="E8" s="318"/>
      <c r="F8" s="501"/>
      <c r="G8" s="318"/>
      <c r="L8" s="510"/>
    </row>
    <row r="9" spans="3:12" ht="24">
      <c r="C9" s="391" t="s">
        <v>249</v>
      </c>
      <c r="D9" s="318"/>
      <c r="E9" s="318"/>
      <c r="F9" s="501"/>
      <c r="G9" s="318"/>
      <c r="L9" s="135"/>
    </row>
    <row r="10" spans="3:12" ht="96" customHeight="1">
      <c r="C10" s="360" t="s">
        <v>295</v>
      </c>
      <c r="D10" s="318"/>
      <c r="E10" s="318"/>
      <c r="F10" s="501"/>
      <c r="G10" s="318"/>
      <c r="L10" s="135"/>
    </row>
    <row r="11" spans="3:12" ht="24">
      <c r="C11" s="360" t="s">
        <v>245</v>
      </c>
      <c r="D11" s="318"/>
      <c r="E11" s="318"/>
      <c r="F11" s="501"/>
      <c r="G11" s="318"/>
      <c r="L11" s="135"/>
    </row>
    <row r="12" spans="3:12" ht="12.75">
      <c r="C12" s="413"/>
      <c r="D12" s="318"/>
      <c r="E12" s="318"/>
      <c r="F12" s="501"/>
      <c r="G12" s="318"/>
      <c r="L12" s="135"/>
    </row>
    <row r="13" spans="3:12" ht="12.75">
      <c r="C13" s="412"/>
      <c r="D13" s="318"/>
      <c r="E13" s="318"/>
      <c r="F13" s="501"/>
      <c r="G13" s="318"/>
      <c r="H13" s="122"/>
      <c r="L13" s="135"/>
    </row>
    <row r="14" spans="1:12" ht="12.75">
      <c r="A14" s="97" t="s">
        <v>157</v>
      </c>
      <c r="B14" s="97"/>
      <c r="D14" s="318"/>
      <c r="E14" s="318"/>
      <c r="F14" s="501"/>
      <c r="G14" s="318"/>
      <c r="L14" s="78"/>
    </row>
    <row r="15" spans="1:15" s="120" customFormat="1" ht="12.75">
      <c r="A15" s="98" t="s">
        <v>250</v>
      </c>
      <c r="B15" s="98"/>
      <c r="C15" s="132" t="s">
        <v>251</v>
      </c>
      <c r="D15" s="373" t="s">
        <v>252</v>
      </c>
      <c r="E15" s="346" t="s">
        <v>253</v>
      </c>
      <c r="F15" s="502" t="s">
        <v>254</v>
      </c>
      <c r="G15" s="346" t="s">
        <v>255</v>
      </c>
      <c r="H15" s="374"/>
      <c r="I15" s="375"/>
      <c r="J15" s="376"/>
      <c r="K15" s="376"/>
      <c r="L15" s="122"/>
      <c r="N15" s="121"/>
      <c r="O15" s="121"/>
    </row>
    <row r="16" spans="3:7" ht="12.75">
      <c r="C16" s="133"/>
      <c r="G16" s="345"/>
    </row>
    <row r="17" spans="1:11" s="179" customFormat="1" ht="16.5" thickBot="1">
      <c r="A17" s="176"/>
      <c r="B17" s="177" t="s">
        <v>174</v>
      </c>
      <c r="C17" s="178" t="str">
        <f>OSNOVA!K45</f>
        <v>Ključavničarska dela</v>
      </c>
      <c r="D17" s="377"/>
      <c r="E17" s="347"/>
      <c r="F17" s="503"/>
      <c r="G17" s="347"/>
      <c r="H17" s="378"/>
      <c r="I17" s="365"/>
      <c r="J17" s="379"/>
      <c r="K17" s="379"/>
    </row>
    <row r="18" spans="1:15" s="79" customFormat="1" ht="12.75">
      <c r="A18" s="161"/>
      <c r="B18" s="156"/>
      <c r="C18" s="359"/>
      <c r="D18" s="406"/>
      <c r="E18" s="345"/>
      <c r="F18" s="500"/>
      <c r="G18" s="345"/>
      <c r="H18" s="371"/>
      <c r="I18" s="365"/>
      <c r="J18" s="372"/>
      <c r="K18" s="372"/>
      <c r="L18" s="82"/>
      <c r="M18" s="83"/>
      <c r="N18" s="126"/>
      <c r="O18" s="84"/>
    </row>
    <row r="19" spans="1:15" s="79" customFormat="1" ht="108">
      <c r="A19" s="161" t="str">
        <f>$B$17</f>
        <v>IV.</v>
      </c>
      <c r="B19" s="156">
        <f>COUNT($A$18:B18)+1</f>
        <v>1</v>
      </c>
      <c r="C19" s="359" t="s">
        <v>233</v>
      </c>
      <c r="D19" s="348" t="s">
        <v>258</v>
      </c>
      <c r="E19" s="348">
        <v>61815</v>
      </c>
      <c r="F19" s="481"/>
      <c r="G19" s="311">
        <f>IF(OSNOVA!$B$53=1,E19*F19,"")</f>
        <v>0</v>
      </c>
      <c r="H19" s="312"/>
      <c r="I19" s="381"/>
      <c r="J19" s="382"/>
      <c r="K19" s="382"/>
      <c r="L19" s="82"/>
      <c r="M19" s="83"/>
      <c r="N19" s="126"/>
      <c r="O19" s="84"/>
    </row>
    <row r="20" spans="1:15" s="79" customFormat="1" ht="12.75">
      <c r="A20" s="161"/>
      <c r="B20" s="156"/>
      <c r="C20" s="359"/>
      <c r="D20" s="348"/>
      <c r="E20" s="348"/>
      <c r="F20" s="481"/>
      <c r="G20" s="311"/>
      <c r="H20" s="316"/>
      <c r="I20" s="365"/>
      <c r="J20" s="380"/>
      <c r="K20" s="380"/>
      <c r="L20" s="82"/>
      <c r="M20" s="83"/>
      <c r="N20" s="126"/>
      <c r="O20" s="84"/>
    </row>
    <row r="21" spans="1:15" s="79" customFormat="1" ht="108.75" customHeight="1">
      <c r="A21" s="161" t="str">
        <f>$B$17</f>
        <v>IV.</v>
      </c>
      <c r="B21" s="156">
        <f>COUNT($A$18:B20)+1</f>
        <v>2</v>
      </c>
      <c r="C21" s="359" t="s">
        <v>212</v>
      </c>
      <c r="D21" s="348" t="s">
        <v>258</v>
      </c>
      <c r="E21" s="348">
        <v>880</v>
      </c>
      <c r="F21" s="481"/>
      <c r="G21" s="311">
        <f>IF(OSNOVA!$B$53=1,E21*F21,"")</f>
        <v>0</v>
      </c>
      <c r="H21" s="312"/>
      <c r="I21" s="381"/>
      <c r="J21" s="382"/>
      <c r="K21" s="382"/>
      <c r="L21" s="82"/>
      <c r="M21" s="83"/>
      <c r="N21" s="126"/>
      <c r="O21" s="84"/>
    </row>
    <row r="22" spans="1:15" s="79" customFormat="1" ht="12.75">
      <c r="A22" s="161"/>
      <c r="B22" s="156"/>
      <c r="C22" s="359"/>
      <c r="D22" s="348"/>
      <c r="E22" s="348"/>
      <c r="F22" s="481"/>
      <c r="G22" s="311"/>
      <c r="H22" s="316"/>
      <c r="I22" s="365"/>
      <c r="J22" s="380"/>
      <c r="K22" s="380"/>
      <c r="L22" s="82"/>
      <c r="M22" s="83"/>
      <c r="N22" s="126"/>
      <c r="O22" s="84"/>
    </row>
    <row r="23" spans="1:15" s="79" customFormat="1" ht="36">
      <c r="A23" s="161" t="str">
        <f>$B$17</f>
        <v>IV.</v>
      </c>
      <c r="B23" s="156">
        <f>COUNT($A$18:B22)+1</f>
        <v>3</v>
      </c>
      <c r="C23" s="359" t="s">
        <v>55</v>
      </c>
      <c r="D23" s="348" t="s">
        <v>257</v>
      </c>
      <c r="E23" s="348">
        <v>83.6</v>
      </c>
      <c r="F23" s="481"/>
      <c r="G23" s="311">
        <f>IF(OSNOVA!$B$53=1,E23*F23,"")</f>
        <v>0</v>
      </c>
      <c r="H23" s="312"/>
      <c r="I23" s="381"/>
      <c r="J23" s="382"/>
      <c r="K23" s="382"/>
      <c r="L23" s="82"/>
      <c r="M23" s="83"/>
      <c r="N23" s="126"/>
      <c r="O23" s="84"/>
    </row>
    <row r="24" spans="1:15" s="79" customFormat="1" ht="12.75">
      <c r="A24" s="161"/>
      <c r="B24" s="156"/>
      <c r="C24" s="359"/>
      <c r="D24" s="348"/>
      <c r="E24" s="348"/>
      <c r="F24" s="481"/>
      <c r="G24" s="311"/>
      <c r="H24" s="316"/>
      <c r="I24" s="365"/>
      <c r="J24" s="380"/>
      <c r="K24" s="380"/>
      <c r="L24" s="82"/>
      <c r="M24" s="83"/>
      <c r="N24" s="126"/>
      <c r="O24" s="84"/>
    </row>
    <row r="25" spans="1:15" s="79" customFormat="1" ht="96">
      <c r="A25" s="161" t="str">
        <f>$B$17</f>
        <v>IV.</v>
      </c>
      <c r="B25" s="156">
        <f>COUNT($A$18:B24)+1</f>
        <v>4</v>
      </c>
      <c r="C25" s="427" t="s">
        <v>205</v>
      </c>
      <c r="D25" s="348" t="s">
        <v>259</v>
      </c>
      <c r="E25" s="348">
        <v>1</v>
      </c>
      <c r="F25" s="481"/>
      <c r="G25" s="311">
        <f>IF(OSNOVA!$B$53=1,E25*F25,"")</f>
        <v>0</v>
      </c>
      <c r="H25" s="312"/>
      <c r="I25" s="381"/>
      <c r="J25" s="382"/>
      <c r="K25" s="382"/>
      <c r="L25" s="82"/>
      <c r="M25" s="83"/>
      <c r="N25" s="126"/>
      <c r="O25" s="84"/>
    </row>
    <row r="26" spans="1:15" s="79" customFormat="1" ht="12.75">
      <c r="A26" s="161"/>
      <c r="B26" s="156"/>
      <c r="C26" s="359"/>
      <c r="D26" s="348"/>
      <c r="E26" s="348"/>
      <c r="F26" s="481"/>
      <c r="G26" s="311"/>
      <c r="H26" s="316"/>
      <c r="I26" s="365"/>
      <c r="J26" s="380"/>
      <c r="K26" s="380"/>
      <c r="L26" s="82"/>
      <c r="M26" s="83"/>
      <c r="N26" s="126"/>
      <c r="O26" s="84"/>
    </row>
    <row r="27" spans="1:15" s="79" customFormat="1" ht="96">
      <c r="A27" s="161" t="str">
        <f>$B$17</f>
        <v>IV.</v>
      </c>
      <c r="B27" s="156">
        <f>COUNT($A$18:B26)+1</f>
        <v>5</v>
      </c>
      <c r="C27" s="427" t="s">
        <v>206</v>
      </c>
      <c r="D27" s="348" t="s">
        <v>259</v>
      </c>
      <c r="E27" s="348">
        <v>1</v>
      </c>
      <c r="F27" s="481"/>
      <c r="G27" s="311">
        <f>IF(OSNOVA!$B$53=1,E27*F27,"")</f>
        <v>0</v>
      </c>
      <c r="H27" s="312"/>
      <c r="I27" s="381"/>
      <c r="J27" s="382"/>
      <c r="K27" s="382"/>
      <c r="L27" s="82"/>
      <c r="M27" s="83"/>
      <c r="N27" s="126"/>
      <c r="O27" s="84"/>
    </row>
    <row r="28" spans="1:15" s="79" customFormat="1" ht="12.75">
      <c r="A28" s="161"/>
      <c r="B28" s="156"/>
      <c r="C28" s="359"/>
      <c r="D28" s="348"/>
      <c r="E28" s="348"/>
      <c r="F28" s="481"/>
      <c r="G28" s="311"/>
      <c r="H28" s="316"/>
      <c r="I28" s="365"/>
      <c r="J28" s="380"/>
      <c r="K28" s="380"/>
      <c r="L28" s="82"/>
      <c r="M28" s="83"/>
      <c r="N28" s="126"/>
      <c r="O28" s="84"/>
    </row>
    <row r="29" spans="1:15" s="79" customFormat="1" ht="96">
      <c r="A29" s="161" t="str">
        <f>$B$17</f>
        <v>IV.</v>
      </c>
      <c r="B29" s="156">
        <f>COUNT($A$18:B28)+1</f>
        <v>6</v>
      </c>
      <c r="C29" s="427" t="s">
        <v>207</v>
      </c>
      <c r="D29" s="348" t="s">
        <v>259</v>
      </c>
      <c r="E29" s="348">
        <v>1</v>
      </c>
      <c r="F29" s="481"/>
      <c r="G29" s="311">
        <f>IF(OSNOVA!$B$53=1,E29*F29,"")</f>
        <v>0</v>
      </c>
      <c r="H29" s="312"/>
      <c r="I29" s="381"/>
      <c r="J29" s="382"/>
      <c r="K29" s="382"/>
      <c r="L29" s="82"/>
      <c r="M29" s="83"/>
      <c r="N29" s="126"/>
      <c r="O29" s="84"/>
    </row>
    <row r="30" spans="1:15" s="79" customFormat="1" ht="12.75">
      <c r="A30" s="161"/>
      <c r="B30" s="156"/>
      <c r="C30" s="359"/>
      <c r="D30" s="348"/>
      <c r="E30" s="348"/>
      <c r="F30" s="481"/>
      <c r="G30" s="311"/>
      <c r="H30" s="316"/>
      <c r="I30" s="365"/>
      <c r="J30" s="380"/>
      <c r="K30" s="380"/>
      <c r="L30" s="82"/>
      <c r="M30" s="83"/>
      <c r="N30" s="126"/>
      <c r="O30" s="84"/>
    </row>
    <row r="31" spans="1:15" s="79" customFormat="1" ht="96">
      <c r="A31" s="161" t="str">
        <f>$B$17</f>
        <v>IV.</v>
      </c>
      <c r="B31" s="156">
        <f>COUNT($A$18:B30)+1</f>
        <v>7</v>
      </c>
      <c r="C31" s="427" t="s">
        <v>208</v>
      </c>
      <c r="D31" s="348" t="s">
        <v>259</v>
      </c>
      <c r="E31" s="348">
        <v>2</v>
      </c>
      <c r="F31" s="481"/>
      <c r="G31" s="311">
        <f>IF(OSNOVA!$B$53=1,E31*F31,"")</f>
        <v>0</v>
      </c>
      <c r="H31" s="312"/>
      <c r="I31" s="381"/>
      <c r="J31" s="382"/>
      <c r="K31" s="382"/>
      <c r="L31" s="82"/>
      <c r="M31" s="83"/>
      <c r="N31" s="126"/>
      <c r="O31" s="84"/>
    </row>
    <row r="32" spans="1:15" s="79" customFormat="1" ht="12.75">
      <c r="A32" s="161"/>
      <c r="B32" s="156"/>
      <c r="C32" s="427"/>
      <c r="D32" s="348"/>
      <c r="E32" s="348"/>
      <c r="F32" s="481"/>
      <c r="G32" s="311"/>
      <c r="H32" s="316"/>
      <c r="I32" s="365"/>
      <c r="J32" s="380"/>
      <c r="K32" s="380"/>
      <c r="L32" s="82"/>
      <c r="M32" s="83"/>
      <c r="N32" s="126"/>
      <c r="O32" s="84"/>
    </row>
    <row r="33" spans="1:15" s="79" customFormat="1" ht="72">
      <c r="A33" s="161" t="str">
        <f>$B$17</f>
        <v>IV.</v>
      </c>
      <c r="B33" s="156">
        <f>COUNT($A$18:B32)+1</f>
        <v>8</v>
      </c>
      <c r="C33" s="427" t="s">
        <v>120</v>
      </c>
      <c r="D33" s="348" t="s">
        <v>259</v>
      </c>
      <c r="E33" s="348">
        <v>1</v>
      </c>
      <c r="F33" s="481"/>
      <c r="G33" s="311">
        <f>IF(OSNOVA!$B$53=1,E33*F33,"")</f>
        <v>0</v>
      </c>
      <c r="H33" s="312"/>
      <c r="I33" s="381"/>
      <c r="J33" s="382"/>
      <c r="K33" s="382"/>
      <c r="L33" s="82"/>
      <c r="M33" s="83"/>
      <c r="N33" s="126"/>
      <c r="O33" s="84"/>
    </row>
    <row r="34" spans="1:15" s="79" customFormat="1" ht="12.75">
      <c r="A34" s="161"/>
      <c r="B34" s="156"/>
      <c r="C34" s="395"/>
      <c r="D34" s="348"/>
      <c r="E34" s="348"/>
      <c r="F34" s="481"/>
      <c r="G34" s="311"/>
      <c r="H34" s="316"/>
      <c r="I34" s="365"/>
      <c r="J34" s="380"/>
      <c r="K34" s="380"/>
      <c r="L34" s="82"/>
      <c r="M34" s="83"/>
      <c r="N34" s="126"/>
      <c r="O34" s="84"/>
    </row>
    <row r="35" spans="1:15" s="79" customFormat="1" ht="120">
      <c r="A35" s="161" t="str">
        <f>$B$17</f>
        <v>IV.</v>
      </c>
      <c r="B35" s="156">
        <f>COUNT($A$18:B34)+1</f>
        <v>9</v>
      </c>
      <c r="C35" s="427" t="s">
        <v>309</v>
      </c>
      <c r="D35" s="348" t="s">
        <v>259</v>
      </c>
      <c r="E35" s="348">
        <v>2</v>
      </c>
      <c r="F35" s="481"/>
      <c r="G35" s="311">
        <f>IF(OSNOVA!$B$53=1,E35*F35,"")</f>
        <v>0</v>
      </c>
      <c r="H35" s="312"/>
      <c r="I35" s="381"/>
      <c r="J35" s="382"/>
      <c r="K35" s="382"/>
      <c r="L35" s="82"/>
      <c r="M35" s="83"/>
      <c r="N35" s="126"/>
      <c r="O35" s="84"/>
    </row>
    <row r="36" spans="1:15" s="79" customFormat="1" ht="12.75">
      <c r="A36" s="161"/>
      <c r="B36" s="156"/>
      <c r="C36" s="427"/>
      <c r="D36" s="348"/>
      <c r="E36" s="348"/>
      <c r="F36" s="481"/>
      <c r="G36" s="311"/>
      <c r="H36" s="316"/>
      <c r="I36" s="365"/>
      <c r="J36" s="380"/>
      <c r="K36" s="380"/>
      <c r="L36" s="82"/>
      <c r="M36" s="83"/>
      <c r="N36" s="126"/>
      <c r="O36" s="84"/>
    </row>
    <row r="37" spans="1:15" s="79" customFormat="1" ht="96">
      <c r="A37" s="161" t="str">
        <f>$B$17</f>
        <v>IV.</v>
      </c>
      <c r="B37" s="156">
        <f>COUNT($A$18:B36)+1</f>
        <v>10</v>
      </c>
      <c r="C37" s="427" t="s">
        <v>310</v>
      </c>
      <c r="D37" s="348" t="s">
        <v>259</v>
      </c>
      <c r="E37" s="348">
        <v>2</v>
      </c>
      <c r="F37" s="481"/>
      <c r="G37" s="311">
        <f>IF(OSNOVA!$B$53=1,E37*F37,"")</f>
        <v>0</v>
      </c>
      <c r="H37" s="312"/>
      <c r="I37" s="381"/>
      <c r="J37" s="382"/>
      <c r="K37" s="382"/>
      <c r="L37" s="82"/>
      <c r="M37" s="83"/>
      <c r="N37" s="126"/>
      <c r="O37" s="84"/>
    </row>
    <row r="38" spans="1:15" s="79" customFormat="1" ht="12.75">
      <c r="A38" s="161"/>
      <c r="B38" s="156"/>
      <c r="C38" s="427"/>
      <c r="D38" s="348"/>
      <c r="E38" s="348"/>
      <c r="F38" s="481"/>
      <c r="G38" s="311"/>
      <c r="H38" s="316"/>
      <c r="I38" s="365"/>
      <c r="J38" s="380"/>
      <c r="K38" s="380"/>
      <c r="L38" s="82"/>
      <c r="M38" s="83"/>
      <c r="N38" s="126"/>
      <c r="O38" s="84"/>
    </row>
    <row r="39" spans="1:15" s="79" customFormat="1" ht="96">
      <c r="A39" s="161" t="str">
        <f>$B$17</f>
        <v>IV.</v>
      </c>
      <c r="B39" s="156">
        <f>COUNT($A$18:B38)+1</f>
        <v>11</v>
      </c>
      <c r="C39" s="427" t="s">
        <v>311</v>
      </c>
      <c r="D39" s="348" t="s">
        <v>259</v>
      </c>
      <c r="E39" s="348">
        <v>4</v>
      </c>
      <c r="F39" s="481"/>
      <c r="G39" s="311">
        <f>IF(OSNOVA!$B$53=1,E39*F39,"")</f>
        <v>0</v>
      </c>
      <c r="H39" s="312"/>
      <c r="I39" s="381"/>
      <c r="J39" s="382"/>
      <c r="K39" s="382"/>
      <c r="L39" s="82"/>
      <c r="M39" s="83"/>
      <c r="N39" s="126"/>
      <c r="O39" s="84"/>
    </row>
    <row r="40" spans="1:15" s="79" customFormat="1" ht="12.75">
      <c r="A40" s="161"/>
      <c r="B40" s="156"/>
      <c r="C40" s="427"/>
      <c r="D40" s="348"/>
      <c r="E40" s="348"/>
      <c r="F40" s="481"/>
      <c r="G40" s="311"/>
      <c r="H40" s="316"/>
      <c r="I40" s="365"/>
      <c r="J40" s="380"/>
      <c r="K40" s="380"/>
      <c r="L40" s="82"/>
      <c r="M40" s="83"/>
      <c r="N40" s="126"/>
      <c r="O40" s="84"/>
    </row>
    <row r="41" spans="1:15" s="79" customFormat="1" ht="120">
      <c r="A41" s="161" t="str">
        <f>$B$17</f>
        <v>IV.</v>
      </c>
      <c r="B41" s="156">
        <f>COUNT($A$18:B40)+1</f>
        <v>12</v>
      </c>
      <c r="C41" s="427" t="s">
        <v>312</v>
      </c>
      <c r="D41" s="348" t="s">
        <v>259</v>
      </c>
      <c r="E41" s="348">
        <v>2</v>
      </c>
      <c r="F41" s="481"/>
      <c r="G41" s="311">
        <f>IF(OSNOVA!$B$53=1,E41*F41,"")</f>
        <v>0</v>
      </c>
      <c r="H41" s="312"/>
      <c r="I41" s="381"/>
      <c r="J41" s="382"/>
      <c r="K41" s="382"/>
      <c r="L41" s="82"/>
      <c r="M41" s="83"/>
      <c r="N41" s="126"/>
      <c r="O41" s="84"/>
    </row>
    <row r="42" spans="1:15" s="79" customFormat="1" ht="12.75">
      <c r="A42" s="161"/>
      <c r="B42" s="156"/>
      <c r="C42" s="427"/>
      <c r="D42" s="348"/>
      <c r="E42" s="348"/>
      <c r="F42" s="481"/>
      <c r="G42" s="311"/>
      <c r="H42" s="316"/>
      <c r="I42" s="365"/>
      <c r="J42" s="380"/>
      <c r="K42" s="380"/>
      <c r="L42" s="82"/>
      <c r="M42" s="83"/>
      <c r="N42" s="126"/>
      <c r="O42" s="84"/>
    </row>
    <row r="43" spans="1:15" s="79" customFormat="1" ht="96">
      <c r="A43" s="161" t="str">
        <f>$B$17</f>
        <v>IV.</v>
      </c>
      <c r="B43" s="156">
        <f>COUNT($A$18:B42)+1</f>
        <v>13</v>
      </c>
      <c r="C43" s="427" t="s">
        <v>0</v>
      </c>
      <c r="D43" s="348" t="s">
        <v>259</v>
      </c>
      <c r="E43" s="348">
        <v>2</v>
      </c>
      <c r="F43" s="481"/>
      <c r="G43" s="311">
        <f>IF(OSNOVA!$B$53=1,E43*F43,"")</f>
        <v>0</v>
      </c>
      <c r="H43" s="312"/>
      <c r="I43" s="381"/>
      <c r="J43" s="382"/>
      <c r="K43" s="382"/>
      <c r="L43" s="82"/>
      <c r="M43" s="83"/>
      <c r="N43" s="126"/>
      <c r="O43" s="84"/>
    </row>
    <row r="44" spans="1:15" s="79" customFormat="1" ht="12.75">
      <c r="A44" s="161"/>
      <c r="B44" s="156"/>
      <c r="C44" s="427"/>
      <c r="D44" s="348"/>
      <c r="E44" s="348"/>
      <c r="F44" s="481"/>
      <c r="G44" s="311"/>
      <c r="H44" s="316"/>
      <c r="I44" s="365"/>
      <c r="J44" s="380"/>
      <c r="K44" s="380"/>
      <c r="L44" s="82"/>
      <c r="M44" s="83"/>
      <c r="N44" s="126"/>
      <c r="O44" s="84"/>
    </row>
    <row r="45" spans="1:15" s="79" customFormat="1" ht="108">
      <c r="A45" s="161" t="str">
        <f>$B$17</f>
        <v>IV.</v>
      </c>
      <c r="B45" s="156">
        <f>COUNT($A$18:B44)+1</f>
        <v>14</v>
      </c>
      <c r="C45" s="427" t="s">
        <v>307</v>
      </c>
      <c r="D45" s="348" t="s">
        <v>259</v>
      </c>
      <c r="E45" s="348">
        <v>2</v>
      </c>
      <c r="F45" s="481"/>
      <c r="G45" s="311">
        <f>IF(OSNOVA!$B$53=1,E45*F45,"")</f>
        <v>0</v>
      </c>
      <c r="H45" s="312"/>
      <c r="I45" s="381"/>
      <c r="J45" s="382"/>
      <c r="K45" s="382"/>
      <c r="L45" s="82"/>
      <c r="M45" s="83"/>
      <c r="N45" s="126"/>
      <c r="O45" s="84"/>
    </row>
    <row r="46" spans="1:15" s="79" customFormat="1" ht="12.75">
      <c r="A46" s="161"/>
      <c r="B46" s="156"/>
      <c r="C46" s="427"/>
      <c r="D46" s="348"/>
      <c r="E46" s="348"/>
      <c r="F46" s="481"/>
      <c r="G46" s="311"/>
      <c r="H46" s="316"/>
      <c r="I46" s="365"/>
      <c r="J46" s="380"/>
      <c r="K46" s="380"/>
      <c r="L46" s="82"/>
      <c r="M46" s="83"/>
      <c r="N46" s="126"/>
      <c r="O46" s="84"/>
    </row>
    <row r="47" spans="1:15" s="79" customFormat="1" ht="96">
      <c r="A47" s="161" t="str">
        <f>$B$17</f>
        <v>IV.</v>
      </c>
      <c r="B47" s="156">
        <f>COUNT($A$18:B46)+1</f>
        <v>15</v>
      </c>
      <c r="C47" s="427" t="s">
        <v>1</v>
      </c>
      <c r="D47" s="348" t="s">
        <v>259</v>
      </c>
      <c r="E47" s="348">
        <v>2</v>
      </c>
      <c r="F47" s="481"/>
      <c r="G47" s="311">
        <f>IF(OSNOVA!$B$53=1,E47*F47,"")</f>
        <v>0</v>
      </c>
      <c r="H47" s="312"/>
      <c r="I47" s="381"/>
      <c r="J47" s="382"/>
      <c r="K47" s="382"/>
      <c r="L47" s="82"/>
      <c r="M47" s="83"/>
      <c r="N47" s="126"/>
      <c r="O47" s="84"/>
    </row>
    <row r="48" spans="1:15" s="79" customFormat="1" ht="12.75">
      <c r="A48" s="161"/>
      <c r="B48" s="156"/>
      <c r="C48" s="427"/>
      <c r="D48" s="348"/>
      <c r="E48" s="348"/>
      <c r="F48" s="481"/>
      <c r="G48" s="311"/>
      <c r="H48" s="316"/>
      <c r="I48" s="365"/>
      <c r="J48" s="380"/>
      <c r="K48" s="380"/>
      <c r="L48" s="82"/>
      <c r="M48" s="83"/>
      <c r="N48" s="126"/>
      <c r="O48" s="84"/>
    </row>
    <row r="49" spans="1:15" s="79" customFormat="1" ht="108">
      <c r="A49" s="161" t="str">
        <f>$B$17</f>
        <v>IV.</v>
      </c>
      <c r="B49" s="156">
        <f>COUNT($A$18:B48)+1</f>
        <v>16</v>
      </c>
      <c r="C49" s="427" t="s">
        <v>308</v>
      </c>
      <c r="D49" s="348" t="s">
        <v>259</v>
      </c>
      <c r="E49" s="348">
        <v>4</v>
      </c>
      <c r="F49" s="481"/>
      <c r="G49" s="311">
        <f>IF(OSNOVA!$B$53=1,E49*F49,"")</f>
        <v>0</v>
      </c>
      <c r="H49" s="312"/>
      <c r="I49" s="381"/>
      <c r="J49" s="382"/>
      <c r="K49" s="382"/>
      <c r="L49" s="82"/>
      <c r="M49" s="83"/>
      <c r="N49" s="126"/>
      <c r="O49" s="84"/>
    </row>
    <row r="50" spans="1:15" s="79" customFormat="1" ht="12.75">
      <c r="A50" s="161"/>
      <c r="B50" s="156"/>
      <c r="C50" s="427"/>
      <c r="D50" s="348"/>
      <c r="E50" s="348"/>
      <c r="F50" s="481"/>
      <c r="G50" s="311"/>
      <c r="H50" s="316"/>
      <c r="I50" s="365"/>
      <c r="J50" s="380"/>
      <c r="K50" s="380"/>
      <c r="L50" s="82"/>
      <c r="M50" s="83"/>
      <c r="N50" s="126"/>
      <c r="O50" s="84"/>
    </row>
    <row r="51" spans="1:15" s="79" customFormat="1" ht="96">
      <c r="A51" s="161" t="str">
        <f>$B$17</f>
        <v>IV.</v>
      </c>
      <c r="B51" s="156">
        <f>COUNT($A$18:B50)+1</f>
        <v>17</v>
      </c>
      <c r="C51" s="427" t="s">
        <v>2</v>
      </c>
      <c r="D51" s="348" t="s">
        <v>259</v>
      </c>
      <c r="E51" s="348">
        <v>4</v>
      </c>
      <c r="F51" s="481"/>
      <c r="G51" s="311">
        <f>IF(OSNOVA!$B$53=1,E51*F51,"")</f>
        <v>0</v>
      </c>
      <c r="H51" s="312"/>
      <c r="I51" s="381"/>
      <c r="J51" s="382"/>
      <c r="K51" s="382"/>
      <c r="L51" s="82"/>
      <c r="M51" s="83"/>
      <c r="N51" s="126"/>
      <c r="O51" s="84"/>
    </row>
    <row r="52" spans="1:15" s="79" customFormat="1" ht="12.75">
      <c r="A52" s="161"/>
      <c r="B52" s="156"/>
      <c r="C52" s="427"/>
      <c r="D52" s="348"/>
      <c r="E52" s="348"/>
      <c r="F52" s="481"/>
      <c r="G52" s="311"/>
      <c r="H52" s="316"/>
      <c r="I52" s="365"/>
      <c r="J52" s="380"/>
      <c r="K52" s="380"/>
      <c r="L52" s="82"/>
      <c r="M52" s="83"/>
      <c r="N52" s="126"/>
      <c r="O52" s="84"/>
    </row>
    <row r="53" spans="1:15" s="79" customFormat="1" ht="120">
      <c r="A53" s="161" t="str">
        <f>$B$17</f>
        <v>IV.</v>
      </c>
      <c r="B53" s="156">
        <f>COUNT($A$18:B52)+1</f>
        <v>18</v>
      </c>
      <c r="C53" s="427" t="s">
        <v>3</v>
      </c>
      <c r="D53" s="348" t="s">
        <v>259</v>
      </c>
      <c r="E53" s="348">
        <v>2</v>
      </c>
      <c r="F53" s="481"/>
      <c r="G53" s="311">
        <f>IF(OSNOVA!$B$53=1,E53*F53,"")</f>
        <v>0</v>
      </c>
      <c r="H53" s="312"/>
      <c r="I53" s="381"/>
      <c r="J53" s="382"/>
      <c r="K53" s="382"/>
      <c r="L53" s="82"/>
      <c r="M53" s="83"/>
      <c r="N53" s="126"/>
      <c r="O53" s="84"/>
    </row>
    <row r="54" spans="1:15" s="79" customFormat="1" ht="12.75">
      <c r="A54" s="161"/>
      <c r="B54" s="156"/>
      <c r="C54" s="427"/>
      <c r="D54" s="348"/>
      <c r="E54" s="348"/>
      <c r="F54" s="481"/>
      <c r="G54" s="311"/>
      <c r="H54" s="316"/>
      <c r="I54" s="365"/>
      <c r="J54" s="380"/>
      <c r="K54" s="380"/>
      <c r="L54" s="82"/>
      <c r="M54" s="83"/>
      <c r="N54" s="126"/>
      <c r="O54" s="84"/>
    </row>
    <row r="55" spans="1:15" s="79" customFormat="1" ht="96">
      <c r="A55" s="161" t="str">
        <f>$B$17</f>
        <v>IV.</v>
      </c>
      <c r="B55" s="156">
        <f>COUNT($A$18:B54)+1</f>
        <v>19</v>
      </c>
      <c r="C55" s="427" t="s">
        <v>4</v>
      </c>
      <c r="D55" s="348" t="s">
        <v>259</v>
      </c>
      <c r="E55" s="348">
        <v>2</v>
      </c>
      <c r="F55" s="481"/>
      <c r="G55" s="311">
        <f>IF(OSNOVA!$B$53=1,E55*F55,"")</f>
        <v>0</v>
      </c>
      <c r="H55" s="312"/>
      <c r="I55" s="381"/>
      <c r="J55" s="382"/>
      <c r="K55" s="382"/>
      <c r="L55" s="82"/>
      <c r="M55" s="83"/>
      <c r="N55" s="126"/>
      <c r="O55" s="84"/>
    </row>
    <row r="56" spans="1:15" s="79" customFormat="1" ht="12.75">
      <c r="A56" s="161"/>
      <c r="B56" s="156"/>
      <c r="C56" s="427"/>
      <c r="D56" s="348"/>
      <c r="E56" s="348"/>
      <c r="F56" s="481"/>
      <c r="G56" s="311"/>
      <c r="H56" s="316"/>
      <c r="I56" s="365"/>
      <c r="J56" s="380"/>
      <c r="K56" s="380"/>
      <c r="L56" s="82"/>
      <c r="M56" s="83"/>
      <c r="N56" s="126"/>
      <c r="O56" s="84"/>
    </row>
    <row r="57" spans="1:15" s="79" customFormat="1" ht="12.75">
      <c r="A57" s="161"/>
      <c r="B57" s="156"/>
      <c r="C57" s="92"/>
      <c r="D57" s="314"/>
      <c r="E57" s="314"/>
      <c r="F57" s="483"/>
      <c r="G57" s="311"/>
      <c r="H57" s="315"/>
      <c r="I57" s="383"/>
      <c r="J57" s="311"/>
      <c r="K57" s="311"/>
      <c r="L57" s="82"/>
      <c r="M57" s="83"/>
      <c r="N57" s="126"/>
      <c r="O57" s="84"/>
    </row>
    <row r="58" spans="1:15" s="79" customFormat="1" ht="13.5" thickBot="1">
      <c r="A58" s="404"/>
      <c r="B58" s="405"/>
      <c r="C58" s="421"/>
      <c r="D58" s="349"/>
      <c r="E58" s="149" t="str">
        <f>CONCATENATE(B17," ",C17," - SKUPAJ:")</f>
        <v>IV. Ključavničarska dela - SKUPAJ:</v>
      </c>
      <c r="F58" s="505"/>
      <c r="G58" s="321">
        <f>IF(OSNOVA!$B$53=1,SUM(G18:G57),"")</f>
        <v>0</v>
      </c>
      <c r="H58" s="322"/>
      <c r="I58" s="384"/>
      <c r="J58" s="385"/>
      <c r="K58" s="385"/>
      <c r="L58" s="82"/>
      <c r="M58" s="83"/>
      <c r="N58" s="126"/>
      <c r="O58" s="84"/>
    </row>
    <row r="59" spans="1:15" s="79" customFormat="1" ht="15">
      <c r="A59" s="161"/>
      <c r="B59" s="156"/>
      <c r="C59" s="114"/>
      <c r="D59" s="386"/>
      <c r="E59" s="350"/>
      <c r="F59" s="506"/>
      <c r="G59" s="324"/>
      <c r="H59" s="325"/>
      <c r="I59" s="384"/>
      <c r="J59" s="387"/>
      <c r="K59" s="387"/>
      <c r="L59" s="82"/>
      <c r="M59" s="83"/>
      <c r="N59" s="126"/>
      <c r="O59" s="84"/>
    </row>
    <row r="60" spans="1:15" s="79" customFormat="1" ht="12.75">
      <c r="A60" s="161"/>
      <c r="B60" s="156"/>
      <c r="C60" s="392"/>
      <c r="F60" s="504"/>
      <c r="L60" s="82"/>
      <c r="M60" s="83"/>
      <c r="N60" s="126"/>
      <c r="O60" s="84"/>
    </row>
    <row r="61" spans="1:11" s="79" customFormat="1" ht="12.75">
      <c r="A61" s="88"/>
      <c r="B61" s="88"/>
      <c r="C61" s="89"/>
      <c r="D61" s="318"/>
      <c r="E61" s="319"/>
      <c r="F61" s="501"/>
      <c r="G61" s="318"/>
      <c r="H61" s="388"/>
      <c r="I61" s="384"/>
      <c r="J61" s="389"/>
      <c r="K61" s="389"/>
    </row>
    <row r="62" spans="1:11" s="79" customFormat="1" ht="12.75">
      <c r="A62" s="88"/>
      <c r="B62" s="88"/>
      <c r="C62" s="89"/>
      <c r="D62" s="318"/>
      <c r="E62" s="319"/>
      <c r="F62" s="501"/>
      <c r="G62" s="318"/>
      <c r="H62" s="388"/>
      <c r="I62" s="384"/>
      <c r="J62" s="389"/>
      <c r="K62" s="389"/>
    </row>
    <row r="63" spans="1:11" s="79" customFormat="1" ht="12.75">
      <c r="A63" s="88"/>
      <c r="B63" s="88"/>
      <c r="C63" s="293"/>
      <c r="D63" s="402"/>
      <c r="E63" s="402"/>
      <c r="F63" s="508"/>
      <c r="G63" s="403"/>
      <c r="H63" s="403"/>
      <c r="I63" s="384"/>
      <c r="J63" s="389"/>
      <c r="K63" s="389"/>
    </row>
    <row r="64" spans="1:11" s="79" customFormat="1" ht="12.75">
      <c r="A64" s="88"/>
      <c r="B64" s="88"/>
      <c r="C64" s="293"/>
      <c r="D64" s="402"/>
      <c r="E64" s="402"/>
      <c r="F64" s="508"/>
      <c r="G64" s="403"/>
      <c r="H64" s="403"/>
      <c r="I64" s="365"/>
      <c r="J64" s="389"/>
      <c r="K64" s="389"/>
    </row>
    <row r="65" spans="1:11" s="79" customFormat="1" ht="12.75">
      <c r="A65" s="88"/>
      <c r="B65" s="88"/>
      <c r="C65" s="395"/>
      <c r="D65" s="402"/>
      <c r="E65" s="402"/>
      <c r="F65" s="508"/>
      <c r="G65" s="403"/>
      <c r="H65" s="403"/>
      <c r="I65" s="365"/>
      <c r="J65" s="389"/>
      <c r="K65" s="389"/>
    </row>
    <row r="66" spans="1:11" s="79" customFormat="1" ht="12.75">
      <c r="A66" s="88"/>
      <c r="B66" s="88"/>
      <c r="C66" s="396"/>
      <c r="D66" s="402"/>
      <c r="E66" s="402"/>
      <c r="F66" s="508"/>
      <c r="G66" s="403"/>
      <c r="H66" s="403"/>
      <c r="I66" s="365"/>
      <c r="J66" s="389"/>
      <c r="K66" s="389"/>
    </row>
    <row r="67" spans="1:11" s="79" customFormat="1" ht="12.75">
      <c r="A67" s="88"/>
      <c r="B67" s="88"/>
      <c r="C67" s="396"/>
      <c r="D67" s="402"/>
      <c r="E67" s="402"/>
      <c r="F67" s="508"/>
      <c r="G67" s="403"/>
      <c r="H67" s="403"/>
      <c r="I67" s="365"/>
      <c r="J67" s="389"/>
      <c r="K67" s="389"/>
    </row>
    <row r="68" spans="1:11" s="79" customFormat="1" ht="12.75">
      <c r="A68" s="88"/>
      <c r="B68" s="88"/>
      <c r="C68" s="396"/>
      <c r="D68" s="402"/>
      <c r="E68" s="402"/>
      <c r="F68" s="508"/>
      <c r="G68" s="403"/>
      <c r="H68" s="403"/>
      <c r="I68" s="365"/>
      <c r="J68" s="389"/>
      <c r="K68" s="389"/>
    </row>
    <row r="69" spans="1:11" s="79" customFormat="1" ht="12.75">
      <c r="A69" s="88"/>
      <c r="B69" s="88"/>
      <c r="C69" s="395"/>
      <c r="D69" s="402"/>
      <c r="E69" s="402"/>
      <c r="F69" s="508"/>
      <c r="G69" s="403"/>
      <c r="H69" s="403"/>
      <c r="I69" s="365"/>
      <c r="J69" s="389"/>
      <c r="K69" s="389"/>
    </row>
    <row r="70" spans="1:11" s="79" customFormat="1" ht="12.75">
      <c r="A70" s="88"/>
      <c r="B70" s="88"/>
      <c r="C70" s="89"/>
      <c r="D70" s="318"/>
      <c r="E70" s="319"/>
      <c r="F70" s="501"/>
      <c r="G70" s="318"/>
      <c r="H70" s="388"/>
      <c r="I70" s="365"/>
      <c r="J70" s="389"/>
      <c r="K70" s="389"/>
    </row>
    <row r="71" spans="1:11" s="79" customFormat="1" ht="12.75">
      <c r="A71" s="88"/>
      <c r="B71" s="88"/>
      <c r="C71" s="89"/>
      <c r="D71" s="318"/>
      <c r="E71" s="319"/>
      <c r="F71" s="501"/>
      <c r="G71" s="318"/>
      <c r="H71" s="388"/>
      <c r="I71" s="365"/>
      <c r="J71" s="389"/>
      <c r="K71" s="389"/>
    </row>
    <row r="72" spans="1:11" s="79" customFormat="1" ht="12.75">
      <c r="A72" s="88"/>
      <c r="B72" s="88"/>
      <c r="C72" s="89"/>
      <c r="D72" s="318"/>
      <c r="E72" s="319"/>
      <c r="F72" s="501"/>
      <c r="G72" s="318"/>
      <c r="H72" s="388"/>
      <c r="I72" s="365"/>
      <c r="J72" s="389"/>
      <c r="K72" s="389"/>
    </row>
    <row r="73" spans="1:11" s="79" customFormat="1" ht="12.75">
      <c r="A73" s="88"/>
      <c r="B73" s="88"/>
      <c r="D73" s="318"/>
      <c r="E73" s="319"/>
      <c r="F73" s="501"/>
      <c r="G73" s="318"/>
      <c r="H73" s="388"/>
      <c r="I73" s="365"/>
      <c r="J73" s="389"/>
      <c r="K73" s="389"/>
    </row>
    <row r="74" spans="1:11" s="79" customFormat="1" ht="12.75">
      <c r="A74" s="88"/>
      <c r="B74" s="88"/>
      <c r="C74" s="89"/>
      <c r="D74" s="318"/>
      <c r="E74" s="319"/>
      <c r="F74" s="501"/>
      <c r="G74" s="318"/>
      <c r="H74" s="388"/>
      <c r="I74" s="365"/>
      <c r="J74" s="389"/>
      <c r="K74" s="389"/>
    </row>
    <row r="75" spans="1:11" s="79" customFormat="1" ht="12.75">
      <c r="A75" s="88"/>
      <c r="B75" s="88"/>
      <c r="C75" s="89"/>
      <c r="D75" s="318"/>
      <c r="E75" s="319"/>
      <c r="F75" s="501"/>
      <c r="G75" s="318"/>
      <c r="H75" s="388"/>
      <c r="I75" s="365"/>
      <c r="J75" s="389"/>
      <c r="K75" s="389"/>
    </row>
    <row r="76" spans="1:11" s="79" customFormat="1" ht="12.75">
      <c r="A76" s="88"/>
      <c r="B76" s="88"/>
      <c r="C76" s="89"/>
      <c r="D76" s="318"/>
      <c r="E76" s="319"/>
      <c r="F76" s="501"/>
      <c r="G76" s="318"/>
      <c r="H76" s="388"/>
      <c r="I76" s="365"/>
      <c r="J76" s="389"/>
      <c r="K76" s="389"/>
    </row>
    <row r="77" spans="1:11" s="79" customFormat="1" ht="12.75">
      <c r="A77" s="88"/>
      <c r="B77" s="88"/>
      <c r="C77" s="89"/>
      <c r="D77" s="318"/>
      <c r="E77" s="319"/>
      <c r="F77" s="501"/>
      <c r="G77" s="318"/>
      <c r="H77" s="388"/>
      <c r="I77" s="365"/>
      <c r="J77" s="389"/>
      <c r="K77" s="389"/>
    </row>
    <row r="78" spans="1:11" s="79" customFormat="1" ht="12.75">
      <c r="A78" s="88"/>
      <c r="B78" s="88"/>
      <c r="C78" s="89"/>
      <c r="D78" s="318"/>
      <c r="E78" s="319"/>
      <c r="F78" s="501"/>
      <c r="G78" s="318"/>
      <c r="H78" s="388"/>
      <c r="I78" s="365"/>
      <c r="J78" s="389"/>
      <c r="K78" s="389"/>
    </row>
    <row r="79" spans="1:11" s="79" customFormat="1" ht="12.75">
      <c r="A79" s="88"/>
      <c r="B79" s="88"/>
      <c r="C79" s="89"/>
      <c r="D79" s="318"/>
      <c r="E79" s="319"/>
      <c r="F79" s="501"/>
      <c r="G79" s="318"/>
      <c r="H79" s="388"/>
      <c r="I79" s="365"/>
      <c r="J79" s="389"/>
      <c r="K79" s="389"/>
    </row>
    <row r="80" spans="1:11" s="79" customFormat="1" ht="12.75">
      <c r="A80" s="88"/>
      <c r="B80" s="88"/>
      <c r="C80" s="89"/>
      <c r="D80" s="318"/>
      <c r="E80" s="319"/>
      <c r="F80" s="501"/>
      <c r="G80" s="318"/>
      <c r="H80" s="388"/>
      <c r="I80" s="365"/>
      <c r="J80" s="389"/>
      <c r="K80" s="389"/>
    </row>
    <row r="81" spans="1:11" s="79" customFormat="1" ht="12.75">
      <c r="A81" s="88"/>
      <c r="B81" s="88"/>
      <c r="C81" s="89"/>
      <c r="D81" s="318"/>
      <c r="E81" s="319"/>
      <c r="F81" s="501"/>
      <c r="G81" s="318"/>
      <c r="H81" s="388"/>
      <c r="I81" s="365"/>
      <c r="J81" s="389"/>
      <c r="K81" s="389"/>
    </row>
    <row r="82" spans="1:11" s="79" customFormat="1" ht="12.75">
      <c r="A82" s="88"/>
      <c r="B82" s="88"/>
      <c r="C82" s="89"/>
      <c r="D82" s="318"/>
      <c r="E82" s="319"/>
      <c r="F82" s="501"/>
      <c r="G82" s="318"/>
      <c r="H82" s="388"/>
      <c r="I82" s="365"/>
      <c r="J82" s="389"/>
      <c r="K82" s="389"/>
    </row>
    <row r="83" spans="1:11" s="79" customFormat="1" ht="12.75">
      <c r="A83" s="88"/>
      <c r="B83" s="88"/>
      <c r="C83" s="89"/>
      <c r="D83" s="318"/>
      <c r="E83" s="319"/>
      <c r="F83" s="501"/>
      <c r="G83" s="318"/>
      <c r="H83" s="388"/>
      <c r="I83" s="365"/>
      <c r="J83" s="389"/>
      <c r="K83" s="389"/>
    </row>
    <row r="84" spans="1:11" s="79" customFormat="1" ht="12.75">
      <c r="A84" s="88"/>
      <c r="B84" s="88"/>
      <c r="C84" s="89"/>
      <c r="D84" s="318"/>
      <c r="E84" s="319"/>
      <c r="F84" s="501"/>
      <c r="G84" s="318"/>
      <c r="H84" s="388"/>
      <c r="I84" s="365"/>
      <c r="J84" s="389"/>
      <c r="K84" s="389"/>
    </row>
    <row r="85" spans="1:11" s="79" customFormat="1" ht="12.75">
      <c r="A85" s="88"/>
      <c r="B85" s="88"/>
      <c r="C85" s="89"/>
      <c r="D85" s="318"/>
      <c r="E85" s="319"/>
      <c r="F85" s="501"/>
      <c r="G85" s="318"/>
      <c r="H85" s="388"/>
      <c r="I85" s="365"/>
      <c r="J85" s="389"/>
      <c r="K85" s="389"/>
    </row>
    <row r="86" spans="1:11" s="79" customFormat="1" ht="12.75">
      <c r="A86" s="88"/>
      <c r="B86" s="88"/>
      <c r="C86" s="89"/>
      <c r="D86" s="318"/>
      <c r="E86" s="319"/>
      <c r="F86" s="501"/>
      <c r="G86" s="318"/>
      <c r="H86" s="388"/>
      <c r="I86" s="365"/>
      <c r="J86" s="389"/>
      <c r="K86" s="389"/>
    </row>
    <row r="87" spans="1:11" s="79" customFormat="1" ht="12.75">
      <c r="A87" s="88"/>
      <c r="B87" s="88"/>
      <c r="C87" s="89"/>
      <c r="D87" s="318"/>
      <c r="E87" s="319"/>
      <c r="F87" s="501"/>
      <c r="G87" s="318"/>
      <c r="H87" s="388"/>
      <c r="I87" s="365"/>
      <c r="J87" s="389"/>
      <c r="K87" s="389"/>
    </row>
    <row r="88" spans="1:11" s="79" customFormat="1" ht="12.75">
      <c r="A88" s="88"/>
      <c r="B88" s="88"/>
      <c r="C88" s="89"/>
      <c r="D88" s="318"/>
      <c r="E88" s="319"/>
      <c r="F88" s="501"/>
      <c r="G88" s="318"/>
      <c r="H88" s="388"/>
      <c r="I88" s="365"/>
      <c r="J88" s="389"/>
      <c r="K88" s="389"/>
    </row>
    <row r="89" spans="1:11" s="79" customFormat="1" ht="12.75">
      <c r="A89" s="88"/>
      <c r="B89" s="88"/>
      <c r="C89" s="89"/>
      <c r="D89" s="318"/>
      <c r="E89" s="319"/>
      <c r="F89" s="501"/>
      <c r="G89" s="318"/>
      <c r="H89" s="388"/>
      <c r="I89" s="365"/>
      <c r="J89" s="389"/>
      <c r="K89" s="389"/>
    </row>
    <row r="90" spans="1:11" s="79" customFormat="1" ht="12.75">
      <c r="A90" s="88"/>
      <c r="B90" s="88"/>
      <c r="C90" s="89"/>
      <c r="D90" s="318"/>
      <c r="E90" s="319"/>
      <c r="F90" s="501"/>
      <c r="G90" s="318"/>
      <c r="H90" s="388"/>
      <c r="I90" s="365"/>
      <c r="J90" s="389"/>
      <c r="K90" s="389"/>
    </row>
    <row r="91" spans="1:11" s="79" customFormat="1" ht="12.75">
      <c r="A91" s="88"/>
      <c r="B91" s="88"/>
      <c r="C91" s="89"/>
      <c r="D91" s="318"/>
      <c r="E91" s="319"/>
      <c r="F91" s="501"/>
      <c r="G91" s="318"/>
      <c r="H91" s="388"/>
      <c r="I91" s="365"/>
      <c r="J91" s="389"/>
      <c r="K91" s="389"/>
    </row>
    <row r="92" spans="1:11" s="79" customFormat="1" ht="12.75">
      <c r="A92" s="88"/>
      <c r="B92" s="88"/>
      <c r="C92" s="89"/>
      <c r="D92" s="318"/>
      <c r="E92" s="319"/>
      <c r="F92" s="501"/>
      <c r="G92" s="318"/>
      <c r="H92" s="388"/>
      <c r="I92" s="365"/>
      <c r="J92" s="389"/>
      <c r="K92" s="389"/>
    </row>
    <row r="93" spans="1:11" s="79" customFormat="1" ht="12.75">
      <c r="A93" s="88"/>
      <c r="B93" s="88"/>
      <c r="C93" s="89"/>
      <c r="D93" s="318"/>
      <c r="E93" s="319"/>
      <c r="F93" s="501"/>
      <c r="G93" s="318"/>
      <c r="H93" s="388"/>
      <c r="I93" s="365"/>
      <c r="J93" s="389"/>
      <c r="K93" s="389"/>
    </row>
    <row r="94" spans="1:11" s="79" customFormat="1" ht="12.75">
      <c r="A94" s="88"/>
      <c r="B94" s="88"/>
      <c r="C94" s="89"/>
      <c r="D94" s="318"/>
      <c r="E94" s="319"/>
      <c r="F94" s="501"/>
      <c r="G94" s="318"/>
      <c r="H94" s="388"/>
      <c r="I94" s="365"/>
      <c r="J94" s="389"/>
      <c r="K94" s="389"/>
    </row>
    <row r="95" spans="1:11" s="79" customFormat="1" ht="12.75">
      <c r="A95" s="88"/>
      <c r="B95" s="88"/>
      <c r="C95" s="89"/>
      <c r="D95" s="318"/>
      <c r="E95" s="319"/>
      <c r="F95" s="501"/>
      <c r="G95" s="318"/>
      <c r="H95" s="388"/>
      <c r="I95" s="365"/>
      <c r="J95" s="389"/>
      <c r="K95" s="389"/>
    </row>
    <row r="96" spans="1:11" s="79" customFormat="1" ht="12.75">
      <c r="A96" s="88"/>
      <c r="B96" s="88"/>
      <c r="C96" s="89"/>
      <c r="D96" s="318"/>
      <c r="E96" s="319"/>
      <c r="F96" s="501"/>
      <c r="G96" s="318"/>
      <c r="H96" s="388"/>
      <c r="I96" s="365"/>
      <c r="J96" s="389"/>
      <c r="K96" s="389"/>
    </row>
    <row r="97" spans="1:11" s="79" customFormat="1" ht="12.75">
      <c r="A97" s="88"/>
      <c r="B97" s="88"/>
      <c r="C97" s="89"/>
      <c r="D97" s="318"/>
      <c r="E97" s="319"/>
      <c r="F97" s="501"/>
      <c r="G97" s="318"/>
      <c r="H97" s="388"/>
      <c r="I97" s="365"/>
      <c r="J97" s="389"/>
      <c r="K97" s="389"/>
    </row>
    <row r="98" spans="1:11" s="79" customFormat="1" ht="12.75">
      <c r="A98" s="88"/>
      <c r="B98" s="88"/>
      <c r="C98" s="89"/>
      <c r="D98" s="318"/>
      <c r="E98" s="319"/>
      <c r="F98" s="501"/>
      <c r="G98" s="318"/>
      <c r="H98" s="388"/>
      <c r="I98" s="365"/>
      <c r="J98" s="389"/>
      <c r="K98" s="389"/>
    </row>
    <row r="99" spans="1:11" s="79" customFormat="1" ht="12.75">
      <c r="A99" s="88"/>
      <c r="B99" s="88"/>
      <c r="C99" s="89"/>
      <c r="D99" s="318"/>
      <c r="E99" s="319"/>
      <c r="F99" s="501"/>
      <c r="G99" s="318"/>
      <c r="H99" s="388"/>
      <c r="I99" s="365"/>
      <c r="J99" s="389"/>
      <c r="K99" s="389"/>
    </row>
    <row r="100" spans="1:11" s="79" customFormat="1" ht="12.75">
      <c r="A100" s="88"/>
      <c r="B100" s="88"/>
      <c r="C100" s="89"/>
      <c r="D100" s="318"/>
      <c r="E100" s="319"/>
      <c r="F100" s="501"/>
      <c r="G100" s="318"/>
      <c r="H100" s="388"/>
      <c r="I100" s="365"/>
      <c r="J100" s="389"/>
      <c r="K100" s="389"/>
    </row>
    <row r="101" spans="1:11" s="79" customFormat="1" ht="12.75">
      <c r="A101" s="88"/>
      <c r="B101" s="88"/>
      <c r="C101" s="89"/>
      <c r="D101" s="318"/>
      <c r="E101" s="319"/>
      <c r="F101" s="501"/>
      <c r="G101" s="318"/>
      <c r="H101" s="388"/>
      <c r="I101" s="365"/>
      <c r="J101" s="389"/>
      <c r="K101" s="389"/>
    </row>
    <row r="102" spans="1:11" s="79" customFormat="1" ht="12.75">
      <c r="A102" s="88"/>
      <c r="B102" s="88"/>
      <c r="C102" s="89"/>
      <c r="D102" s="318"/>
      <c r="E102" s="319"/>
      <c r="F102" s="501"/>
      <c r="G102" s="318"/>
      <c r="H102" s="388"/>
      <c r="I102" s="365"/>
      <c r="J102" s="389"/>
      <c r="K102" s="389"/>
    </row>
    <row r="103" spans="1:11" s="79" customFormat="1" ht="12.75">
      <c r="A103" s="88"/>
      <c r="B103" s="88"/>
      <c r="C103" s="89"/>
      <c r="D103" s="318"/>
      <c r="E103" s="319"/>
      <c r="F103" s="501"/>
      <c r="G103" s="318"/>
      <c r="H103" s="388"/>
      <c r="I103" s="365"/>
      <c r="J103" s="389"/>
      <c r="K103" s="389"/>
    </row>
    <row r="104" spans="1:11" s="79" customFormat="1" ht="12.75">
      <c r="A104" s="88"/>
      <c r="B104" s="88"/>
      <c r="C104" s="89"/>
      <c r="D104" s="318"/>
      <c r="E104" s="319"/>
      <c r="F104" s="501"/>
      <c r="G104" s="318"/>
      <c r="H104" s="388"/>
      <c r="I104" s="365"/>
      <c r="J104" s="389"/>
      <c r="K104" s="389"/>
    </row>
    <row r="105" spans="1:11" s="79" customFormat="1" ht="12.75">
      <c r="A105" s="88"/>
      <c r="B105" s="88"/>
      <c r="C105" s="89"/>
      <c r="D105" s="318"/>
      <c r="E105" s="319"/>
      <c r="F105" s="501"/>
      <c r="G105" s="318"/>
      <c r="H105" s="388"/>
      <c r="I105" s="365"/>
      <c r="J105" s="389"/>
      <c r="K105" s="389"/>
    </row>
    <row r="106" spans="1:11" s="79" customFormat="1" ht="12.75">
      <c r="A106" s="88"/>
      <c r="B106" s="88"/>
      <c r="C106" s="89"/>
      <c r="D106" s="318"/>
      <c r="E106" s="319"/>
      <c r="F106" s="501"/>
      <c r="G106" s="318"/>
      <c r="H106" s="388"/>
      <c r="I106" s="365"/>
      <c r="J106" s="389"/>
      <c r="K106" s="389"/>
    </row>
    <row r="107" spans="1:11" s="79" customFormat="1" ht="12.75">
      <c r="A107" s="88"/>
      <c r="B107" s="88"/>
      <c r="C107" s="89"/>
      <c r="D107" s="318"/>
      <c r="E107" s="319"/>
      <c r="F107" s="501"/>
      <c r="G107" s="318"/>
      <c r="H107" s="388"/>
      <c r="I107" s="365"/>
      <c r="J107" s="389"/>
      <c r="K107" s="389"/>
    </row>
    <row r="108" spans="1:11" s="79" customFormat="1" ht="12.75">
      <c r="A108" s="88"/>
      <c r="B108" s="88"/>
      <c r="C108" s="89"/>
      <c r="D108" s="318"/>
      <c r="E108" s="319"/>
      <c r="F108" s="501"/>
      <c r="G108" s="318"/>
      <c r="H108" s="388"/>
      <c r="I108" s="365"/>
      <c r="J108" s="389"/>
      <c r="K108" s="389"/>
    </row>
    <row r="109" spans="1:11" s="79" customFormat="1" ht="12.75">
      <c r="A109" s="88"/>
      <c r="B109" s="88"/>
      <c r="C109" s="89"/>
      <c r="D109" s="318"/>
      <c r="E109" s="319"/>
      <c r="F109" s="501"/>
      <c r="G109" s="318"/>
      <c r="H109" s="388"/>
      <c r="I109" s="365"/>
      <c r="J109" s="389"/>
      <c r="K109" s="389"/>
    </row>
    <row r="110" spans="1:11" s="79" customFormat="1" ht="12.75">
      <c r="A110" s="88"/>
      <c r="B110" s="88"/>
      <c r="C110" s="89"/>
      <c r="D110" s="318"/>
      <c r="E110" s="319"/>
      <c r="F110" s="501"/>
      <c r="G110" s="318"/>
      <c r="H110" s="388"/>
      <c r="I110" s="365"/>
      <c r="J110" s="389"/>
      <c r="K110" s="389"/>
    </row>
    <row r="111" spans="1:11" s="79" customFormat="1" ht="12.75">
      <c r="A111" s="88"/>
      <c r="B111" s="88"/>
      <c r="C111" s="89"/>
      <c r="D111" s="318"/>
      <c r="E111" s="319"/>
      <c r="F111" s="501"/>
      <c r="G111" s="318"/>
      <c r="H111" s="388"/>
      <c r="I111" s="365"/>
      <c r="J111" s="389"/>
      <c r="K111" s="389"/>
    </row>
    <row r="112" spans="1:11" s="79" customFormat="1" ht="12.75">
      <c r="A112" s="88"/>
      <c r="B112" s="88"/>
      <c r="C112" s="89"/>
      <c r="D112" s="318"/>
      <c r="E112" s="319"/>
      <c r="F112" s="501"/>
      <c r="G112" s="318"/>
      <c r="H112" s="388"/>
      <c r="I112" s="365"/>
      <c r="J112" s="389"/>
      <c r="K112" s="389"/>
    </row>
    <row r="113" spans="1:11" s="79" customFormat="1" ht="12.75">
      <c r="A113" s="88"/>
      <c r="B113" s="88"/>
      <c r="C113" s="89"/>
      <c r="D113" s="318"/>
      <c r="E113" s="319"/>
      <c r="F113" s="501"/>
      <c r="G113" s="318"/>
      <c r="H113" s="388"/>
      <c r="I113" s="365"/>
      <c r="J113" s="389"/>
      <c r="K113" s="389"/>
    </row>
    <row r="114" spans="1:11" s="79" customFormat="1" ht="12.75">
      <c r="A114" s="88"/>
      <c r="B114" s="88"/>
      <c r="C114" s="89"/>
      <c r="D114" s="318"/>
      <c r="E114" s="319"/>
      <c r="F114" s="501"/>
      <c r="G114" s="318"/>
      <c r="H114" s="388"/>
      <c r="I114" s="365"/>
      <c r="J114" s="389"/>
      <c r="K114" s="389"/>
    </row>
    <row r="115" spans="1:11" s="79" customFormat="1" ht="12.75">
      <c r="A115" s="88"/>
      <c r="B115" s="88"/>
      <c r="C115" s="89"/>
      <c r="D115" s="318"/>
      <c r="E115" s="319"/>
      <c r="F115" s="501"/>
      <c r="G115" s="318"/>
      <c r="H115" s="388"/>
      <c r="I115" s="365"/>
      <c r="J115" s="389"/>
      <c r="K115" s="389"/>
    </row>
    <row r="116" spans="1:11" s="79" customFormat="1" ht="12.75">
      <c r="A116" s="88"/>
      <c r="B116" s="88"/>
      <c r="C116" s="89"/>
      <c r="D116" s="318"/>
      <c r="E116" s="319"/>
      <c r="F116" s="501"/>
      <c r="G116" s="318"/>
      <c r="H116" s="388"/>
      <c r="I116" s="365"/>
      <c r="J116" s="389"/>
      <c r="K116" s="389"/>
    </row>
    <row r="117" spans="1:11" s="79" customFormat="1" ht="12.75">
      <c r="A117" s="88"/>
      <c r="B117" s="88"/>
      <c r="C117" s="89"/>
      <c r="D117" s="318"/>
      <c r="E117" s="319"/>
      <c r="F117" s="501"/>
      <c r="G117" s="318"/>
      <c r="H117" s="388"/>
      <c r="I117" s="365"/>
      <c r="J117" s="389"/>
      <c r="K117" s="389"/>
    </row>
    <row r="118" spans="1:11" s="79" customFormat="1" ht="12.75">
      <c r="A118" s="88"/>
      <c r="B118" s="88"/>
      <c r="C118" s="89"/>
      <c r="D118" s="318"/>
      <c r="E118" s="319"/>
      <c r="F118" s="501"/>
      <c r="G118" s="318"/>
      <c r="H118" s="388"/>
      <c r="I118" s="365"/>
      <c r="J118" s="389"/>
      <c r="K118" s="389"/>
    </row>
    <row r="119" spans="1:11" s="79" customFormat="1" ht="12.75">
      <c r="A119" s="88"/>
      <c r="B119" s="88"/>
      <c r="C119" s="89"/>
      <c r="D119" s="318"/>
      <c r="E119" s="319"/>
      <c r="F119" s="501"/>
      <c r="G119" s="318"/>
      <c r="H119" s="388"/>
      <c r="I119" s="365"/>
      <c r="J119" s="389"/>
      <c r="K119" s="389"/>
    </row>
    <row r="120" spans="1:11" s="79" customFormat="1" ht="12.75">
      <c r="A120" s="88"/>
      <c r="B120" s="88"/>
      <c r="C120" s="89"/>
      <c r="D120" s="318"/>
      <c r="E120" s="319"/>
      <c r="F120" s="501"/>
      <c r="G120" s="318"/>
      <c r="H120" s="388"/>
      <c r="I120" s="365"/>
      <c r="J120" s="389"/>
      <c r="K120" s="389"/>
    </row>
    <row r="121" spans="1:11" s="79" customFormat="1" ht="12.75">
      <c r="A121" s="88"/>
      <c r="B121" s="88"/>
      <c r="C121" s="89"/>
      <c r="D121" s="318"/>
      <c r="E121" s="319"/>
      <c r="F121" s="501"/>
      <c r="G121" s="318"/>
      <c r="H121" s="388"/>
      <c r="I121" s="365"/>
      <c r="J121" s="389"/>
      <c r="K121" s="389"/>
    </row>
    <row r="122" spans="1:11" s="79" customFormat="1" ht="12.75">
      <c r="A122" s="88"/>
      <c r="B122" s="88"/>
      <c r="C122" s="89"/>
      <c r="D122" s="318"/>
      <c r="E122" s="319"/>
      <c r="F122" s="501"/>
      <c r="G122" s="318"/>
      <c r="H122" s="388"/>
      <c r="I122" s="365"/>
      <c r="J122" s="389"/>
      <c r="K122" s="389"/>
    </row>
    <row r="123" spans="1:11" s="79" customFormat="1" ht="12.75">
      <c r="A123" s="88"/>
      <c r="B123" s="88"/>
      <c r="C123" s="89"/>
      <c r="D123" s="318"/>
      <c r="E123" s="319"/>
      <c r="F123" s="501"/>
      <c r="G123" s="318"/>
      <c r="H123" s="388"/>
      <c r="I123" s="365"/>
      <c r="J123" s="389"/>
      <c r="K123" s="389"/>
    </row>
    <row r="124" spans="1:11" s="79" customFormat="1" ht="12.75">
      <c r="A124" s="88"/>
      <c r="B124" s="88"/>
      <c r="C124" s="89"/>
      <c r="D124" s="318"/>
      <c r="E124" s="319"/>
      <c r="F124" s="501"/>
      <c r="G124" s="318"/>
      <c r="H124" s="388"/>
      <c r="I124" s="365"/>
      <c r="J124" s="389"/>
      <c r="K124" s="389"/>
    </row>
    <row r="125" spans="1:11" s="79" customFormat="1" ht="12.75">
      <c r="A125" s="88"/>
      <c r="B125" s="88"/>
      <c r="C125" s="89"/>
      <c r="D125" s="318"/>
      <c r="E125" s="319"/>
      <c r="F125" s="501"/>
      <c r="G125" s="318"/>
      <c r="H125" s="388"/>
      <c r="I125" s="365"/>
      <c r="J125" s="389"/>
      <c r="K125" s="389"/>
    </row>
    <row r="126" spans="1:11" s="79" customFormat="1" ht="12.75">
      <c r="A126" s="88"/>
      <c r="B126" s="88"/>
      <c r="C126" s="89"/>
      <c r="D126" s="318"/>
      <c r="E126" s="319"/>
      <c r="F126" s="501"/>
      <c r="G126" s="318"/>
      <c r="H126" s="388"/>
      <c r="I126" s="365"/>
      <c r="J126" s="389"/>
      <c r="K126" s="389"/>
    </row>
    <row r="127" spans="1:11" s="79" customFormat="1" ht="12.75">
      <c r="A127" s="88"/>
      <c r="B127" s="88"/>
      <c r="C127" s="89"/>
      <c r="D127" s="318"/>
      <c r="E127" s="319"/>
      <c r="F127" s="501"/>
      <c r="G127" s="318"/>
      <c r="H127" s="388"/>
      <c r="I127" s="365"/>
      <c r="J127" s="389"/>
      <c r="K127" s="389"/>
    </row>
    <row r="128" spans="1:11" s="79" customFormat="1" ht="12.75">
      <c r="A128" s="88"/>
      <c r="B128" s="88"/>
      <c r="C128" s="89"/>
      <c r="D128" s="318"/>
      <c r="E128" s="319"/>
      <c r="F128" s="501"/>
      <c r="G128" s="318"/>
      <c r="H128" s="388"/>
      <c r="I128" s="365"/>
      <c r="J128" s="389"/>
      <c r="K128" s="389"/>
    </row>
    <row r="129" spans="1:11" s="79" customFormat="1" ht="12.75">
      <c r="A129" s="88"/>
      <c r="B129" s="88"/>
      <c r="C129" s="89"/>
      <c r="D129" s="318"/>
      <c r="E129" s="319"/>
      <c r="F129" s="501"/>
      <c r="G129" s="318"/>
      <c r="H129" s="388"/>
      <c r="I129" s="365"/>
      <c r="J129" s="389"/>
      <c r="K129" s="389"/>
    </row>
    <row r="130" spans="1:11" s="79" customFormat="1" ht="12.75">
      <c r="A130" s="88"/>
      <c r="B130" s="88"/>
      <c r="C130" s="89"/>
      <c r="D130" s="318"/>
      <c r="E130" s="319"/>
      <c r="F130" s="501"/>
      <c r="G130" s="318"/>
      <c r="H130" s="388"/>
      <c r="I130" s="365"/>
      <c r="J130" s="389"/>
      <c r="K130" s="389"/>
    </row>
    <row r="131" spans="1:11" s="79" customFormat="1" ht="12.75">
      <c r="A131" s="88"/>
      <c r="B131" s="88"/>
      <c r="C131" s="89"/>
      <c r="D131" s="318"/>
      <c r="E131" s="319"/>
      <c r="F131" s="501"/>
      <c r="G131" s="318"/>
      <c r="H131" s="388"/>
      <c r="I131" s="365"/>
      <c r="J131" s="389"/>
      <c r="K131" s="389"/>
    </row>
    <row r="132" spans="1:11" s="79" customFormat="1" ht="12.75">
      <c r="A132" s="88"/>
      <c r="B132" s="88"/>
      <c r="C132" s="89"/>
      <c r="D132" s="318"/>
      <c r="E132" s="319"/>
      <c r="F132" s="501"/>
      <c r="G132" s="318"/>
      <c r="H132" s="388"/>
      <c r="I132" s="365"/>
      <c r="J132" s="389"/>
      <c r="K132" s="389"/>
    </row>
    <row r="133" spans="1:11" s="79" customFormat="1" ht="12.75">
      <c r="A133" s="88"/>
      <c r="B133" s="88"/>
      <c r="C133" s="89"/>
      <c r="D133" s="318"/>
      <c r="E133" s="319"/>
      <c r="F133" s="501"/>
      <c r="G133" s="318"/>
      <c r="H133" s="388"/>
      <c r="I133" s="365"/>
      <c r="J133" s="389"/>
      <c r="K133" s="389"/>
    </row>
    <row r="134" spans="1:11" s="79" customFormat="1" ht="12.75">
      <c r="A134" s="88"/>
      <c r="B134" s="88"/>
      <c r="C134" s="89"/>
      <c r="D134" s="318"/>
      <c r="E134" s="319"/>
      <c r="F134" s="501"/>
      <c r="G134" s="318"/>
      <c r="H134" s="388"/>
      <c r="I134" s="365"/>
      <c r="J134" s="389"/>
      <c r="K134" s="389"/>
    </row>
    <row r="135" spans="1:11" s="79" customFormat="1" ht="12.75">
      <c r="A135" s="88"/>
      <c r="B135" s="88"/>
      <c r="C135" s="89"/>
      <c r="D135" s="318"/>
      <c r="E135" s="319"/>
      <c r="F135" s="501"/>
      <c r="G135" s="318"/>
      <c r="H135" s="388"/>
      <c r="I135" s="365"/>
      <c r="J135" s="389"/>
      <c r="K135" s="389"/>
    </row>
    <row r="136" spans="1:11" s="79" customFormat="1" ht="12.75">
      <c r="A136" s="88"/>
      <c r="B136" s="88"/>
      <c r="C136" s="89"/>
      <c r="D136" s="318"/>
      <c r="E136" s="319"/>
      <c r="F136" s="501"/>
      <c r="G136" s="318"/>
      <c r="H136" s="388"/>
      <c r="I136" s="365"/>
      <c r="J136" s="389"/>
      <c r="K136" s="389"/>
    </row>
    <row r="137" spans="1:11" s="79" customFormat="1" ht="12.75">
      <c r="A137" s="88"/>
      <c r="B137" s="88"/>
      <c r="C137" s="89"/>
      <c r="D137" s="318"/>
      <c r="E137" s="319"/>
      <c r="F137" s="501"/>
      <c r="G137" s="318"/>
      <c r="H137" s="388"/>
      <c r="I137" s="365"/>
      <c r="J137" s="389"/>
      <c r="K137" s="389"/>
    </row>
    <row r="138" spans="1:11" s="79" customFormat="1" ht="12.75">
      <c r="A138" s="88"/>
      <c r="B138" s="88"/>
      <c r="C138" s="89"/>
      <c r="D138" s="318"/>
      <c r="E138" s="319"/>
      <c r="F138" s="501"/>
      <c r="G138" s="318"/>
      <c r="H138" s="388"/>
      <c r="I138" s="365"/>
      <c r="J138" s="389"/>
      <c r="K138" s="389"/>
    </row>
    <row r="139" spans="1:11" s="79" customFormat="1" ht="12.75">
      <c r="A139" s="88"/>
      <c r="B139" s="88"/>
      <c r="C139" s="89"/>
      <c r="D139" s="318"/>
      <c r="E139" s="319"/>
      <c r="F139" s="501"/>
      <c r="G139" s="318"/>
      <c r="H139" s="388"/>
      <c r="I139" s="365"/>
      <c r="J139" s="389"/>
      <c r="K139" s="389"/>
    </row>
    <row r="140" spans="1:11" s="79" customFormat="1" ht="12.75">
      <c r="A140" s="88"/>
      <c r="B140" s="88"/>
      <c r="C140" s="89"/>
      <c r="D140" s="318"/>
      <c r="E140" s="319"/>
      <c r="F140" s="501"/>
      <c r="G140" s="318"/>
      <c r="H140" s="388"/>
      <c r="I140" s="365"/>
      <c r="J140" s="389"/>
      <c r="K140" s="389"/>
    </row>
    <row r="141" spans="1:11" s="79" customFormat="1" ht="12.75">
      <c r="A141" s="88"/>
      <c r="B141" s="88"/>
      <c r="C141" s="89"/>
      <c r="D141" s="318"/>
      <c r="E141" s="319"/>
      <c r="F141" s="501"/>
      <c r="G141" s="318"/>
      <c r="H141" s="388"/>
      <c r="I141" s="365"/>
      <c r="J141" s="389"/>
      <c r="K141" s="389"/>
    </row>
    <row r="142" spans="1:11" s="79" customFormat="1" ht="12.75">
      <c r="A142" s="88"/>
      <c r="B142" s="88"/>
      <c r="C142" s="89"/>
      <c r="D142" s="318"/>
      <c r="E142" s="319"/>
      <c r="F142" s="501"/>
      <c r="G142" s="318"/>
      <c r="H142" s="388"/>
      <c r="I142" s="365"/>
      <c r="J142" s="389"/>
      <c r="K142" s="389"/>
    </row>
    <row r="143" spans="1:11" s="79" customFormat="1" ht="12.75">
      <c r="A143" s="88"/>
      <c r="B143" s="88"/>
      <c r="C143" s="89"/>
      <c r="D143" s="318"/>
      <c r="E143" s="319"/>
      <c r="F143" s="501"/>
      <c r="G143" s="318"/>
      <c r="H143" s="388"/>
      <c r="I143" s="365"/>
      <c r="J143" s="389"/>
      <c r="K143" s="389"/>
    </row>
    <row r="144" spans="1:11" s="79" customFormat="1" ht="12.75">
      <c r="A144" s="88"/>
      <c r="B144" s="88"/>
      <c r="C144" s="89"/>
      <c r="D144" s="318"/>
      <c r="E144" s="319"/>
      <c r="F144" s="501"/>
      <c r="G144" s="318"/>
      <c r="H144" s="388"/>
      <c r="I144" s="365"/>
      <c r="J144" s="389"/>
      <c r="K144" s="389"/>
    </row>
    <row r="145" spans="1:11" s="79" customFormat="1" ht="12.75">
      <c r="A145" s="88"/>
      <c r="B145" s="88"/>
      <c r="C145" s="89"/>
      <c r="D145" s="318"/>
      <c r="E145" s="319"/>
      <c r="F145" s="501"/>
      <c r="G145" s="318"/>
      <c r="H145" s="388"/>
      <c r="I145" s="365"/>
      <c r="J145" s="389"/>
      <c r="K145" s="389"/>
    </row>
    <row r="146" spans="1:11" s="79" customFormat="1" ht="12.75">
      <c r="A146" s="88"/>
      <c r="B146" s="88"/>
      <c r="C146" s="89"/>
      <c r="D146" s="318"/>
      <c r="E146" s="319"/>
      <c r="F146" s="501"/>
      <c r="G146" s="318"/>
      <c r="H146" s="388"/>
      <c r="I146" s="365"/>
      <c r="J146" s="389"/>
      <c r="K146" s="389"/>
    </row>
    <row r="147" spans="1:11" s="79" customFormat="1" ht="12.75">
      <c r="A147" s="88"/>
      <c r="B147" s="88"/>
      <c r="C147" s="89"/>
      <c r="D147" s="318"/>
      <c r="E147" s="319"/>
      <c r="F147" s="501"/>
      <c r="G147" s="318"/>
      <c r="H147" s="388"/>
      <c r="I147" s="365"/>
      <c r="J147" s="389"/>
      <c r="K147" s="389"/>
    </row>
    <row r="148" spans="1:11" s="79" customFormat="1" ht="12.75">
      <c r="A148" s="88"/>
      <c r="B148" s="88"/>
      <c r="C148" s="89"/>
      <c r="D148" s="318"/>
      <c r="E148" s="319"/>
      <c r="F148" s="501"/>
      <c r="G148" s="318"/>
      <c r="H148" s="388"/>
      <c r="I148" s="365"/>
      <c r="J148" s="389"/>
      <c r="K148" s="389"/>
    </row>
    <row r="149" spans="1:11" s="79" customFormat="1" ht="12.75">
      <c r="A149" s="88"/>
      <c r="B149" s="88"/>
      <c r="C149" s="89"/>
      <c r="D149" s="318"/>
      <c r="E149" s="319"/>
      <c r="F149" s="501"/>
      <c r="G149" s="318"/>
      <c r="H149" s="388"/>
      <c r="I149" s="365"/>
      <c r="J149" s="389"/>
      <c r="K149" s="389"/>
    </row>
    <row r="150" spans="1:11" s="79" customFormat="1" ht="12.75">
      <c r="A150" s="88"/>
      <c r="B150" s="88"/>
      <c r="C150" s="89"/>
      <c r="D150" s="318"/>
      <c r="E150" s="319"/>
      <c r="F150" s="501"/>
      <c r="G150" s="318"/>
      <c r="H150" s="388"/>
      <c r="I150" s="365"/>
      <c r="J150" s="389"/>
      <c r="K150" s="389"/>
    </row>
    <row r="151" spans="1:11" s="79" customFormat="1" ht="12.75">
      <c r="A151" s="88"/>
      <c r="B151" s="88"/>
      <c r="C151" s="89"/>
      <c r="D151" s="318"/>
      <c r="E151" s="319"/>
      <c r="F151" s="501"/>
      <c r="G151" s="318"/>
      <c r="H151" s="388"/>
      <c r="I151" s="365"/>
      <c r="J151" s="389"/>
      <c r="K151" s="389"/>
    </row>
    <row r="152" spans="1:11" s="79" customFormat="1" ht="12.75">
      <c r="A152" s="88"/>
      <c r="B152" s="88"/>
      <c r="C152" s="89"/>
      <c r="D152" s="318"/>
      <c r="E152" s="319"/>
      <c r="F152" s="501"/>
      <c r="G152" s="318"/>
      <c r="H152" s="388"/>
      <c r="I152" s="365"/>
      <c r="J152" s="389"/>
      <c r="K152" s="389"/>
    </row>
    <row r="153" spans="1:11" s="79" customFormat="1" ht="12.75">
      <c r="A153" s="88"/>
      <c r="B153" s="88"/>
      <c r="C153" s="89"/>
      <c r="D153" s="318"/>
      <c r="E153" s="319"/>
      <c r="F153" s="501"/>
      <c r="G153" s="318"/>
      <c r="H153" s="388"/>
      <c r="I153" s="365"/>
      <c r="J153" s="389"/>
      <c r="K153" s="389"/>
    </row>
    <row r="154" spans="1:11" s="79" customFormat="1" ht="12.75">
      <c r="A154" s="88"/>
      <c r="B154" s="88"/>
      <c r="C154" s="89"/>
      <c r="D154" s="318"/>
      <c r="E154" s="319"/>
      <c r="F154" s="501"/>
      <c r="G154" s="318"/>
      <c r="H154" s="388"/>
      <c r="I154" s="365"/>
      <c r="J154" s="389"/>
      <c r="K154" s="389"/>
    </row>
    <row r="155" spans="1:11" s="79" customFormat="1" ht="12.75">
      <c r="A155" s="88"/>
      <c r="B155" s="88"/>
      <c r="C155" s="89"/>
      <c r="D155" s="318"/>
      <c r="E155" s="319"/>
      <c r="F155" s="501"/>
      <c r="G155" s="318"/>
      <c r="H155" s="388"/>
      <c r="I155" s="365"/>
      <c r="J155" s="389"/>
      <c r="K155" s="389"/>
    </row>
    <row r="156" spans="1:11" s="79" customFormat="1" ht="12.75">
      <c r="A156" s="88"/>
      <c r="B156" s="88"/>
      <c r="C156" s="89"/>
      <c r="D156" s="318"/>
      <c r="E156" s="319"/>
      <c r="F156" s="501"/>
      <c r="G156" s="318"/>
      <c r="H156" s="388"/>
      <c r="I156" s="365"/>
      <c r="J156" s="389"/>
      <c r="K156" s="389"/>
    </row>
    <row r="157" spans="1:11" s="79" customFormat="1" ht="12.75">
      <c r="A157" s="88"/>
      <c r="B157" s="88"/>
      <c r="C157" s="89"/>
      <c r="D157" s="318"/>
      <c r="E157" s="319"/>
      <c r="F157" s="501"/>
      <c r="G157" s="318"/>
      <c r="H157" s="388"/>
      <c r="I157" s="365"/>
      <c r="J157" s="389"/>
      <c r="K157" s="389"/>
    </row>
    <row r="158" spans="1:11" s="79" customFormat="1" ht="12.75">
      <c r="A158" s="88"/>
      <c r="B158" s="88"/>
      <c r="C158" s="89"/>
      <c r="D158" s="318"/>
      <c r="E158" s="319"/>
      <c r="F158" s="501"/>
      <c r="G158" s="318"/>
      <c r="H158" s="388"/>
      <c r="I158" s="365"/>
      <c r="J158" s="389"/>
      <c r="K158" s="389"/>
    </row>
    <row r="159" spans="1:11" s="79" customFormat="1" ht="12.75">
      <c r="A159" s="88"/>
      <c r="B159" s="88"/>
      <c r="C159" s="89"/>
      <c r="D159" s="318"/>
      <c r="E159" s="319"/>
      <c r="F159" s="501"/>
      <c r="G159" s="318"/>
      <c r="H159" s="388"/>
      <c r="I159" s="365"/>
      <c r="J159" s="389"/>
      <c r="K159" s="389"/>
    </row>
    <row r="160" spans="1:11" s="79" customFormat="1" ht="12.75">
      <c r="A160" s="88"/>
      <c r="B160" s="88"/>
      <c r="C160" s="89"/>
      <c r="D160" s="318"/>
      <c r="E160" s="319"/>
      <c r="F160" s="501"/>
      <c r="G160" s="318"/>
      <c r="H160" s="388"/>
      <c r="I160" s="365"/>
      <c r="J160" s="389"/>
      <c r="K160" s="389"/>
    </row>
    <row r="161" spans="1:11" s="79" customFormat="1" ht="12.75">
      <c r="A161" s="88"/>
      <c r="B161" s="88"/>
      <c r="C161" s="89"/>
      <c r="D161" s="318"/>
      <c r="E161" s="319"/>
      <c r="F161" s="501"/>
      <c r="G161" s="318"/>
      <c r="H161" s="388"/>
      <c r="I161" s="365"/>
      <c r="J161" s="389"/>
      <c r="K161" s="389"/>
    </row>
    <row r="162" spans="1:11" s="79" customFormat="1" ht="12.75">
      <c r="A162" s="88"/>
      <c r="B162" s="88"/>
      <c r="C162" s="89"/>
      <c r="D162" s="318"/>
      <c r="E162" s="319"/>
      <c r="F162" s="501"/>
      <c r="G162" s="318"/>
      <c r="H162" s="388"/>
      <c r="I162" s="365"/>
      <c r="J162" s="389"/>
      <c r="K162" s="389"/>
    </row>
    <row r="163" spans="1:11" s="79" customFormat="1" ht="12.75">
      <c r="A163" s="88"/>
      <c r="B163" s="88"/>
      <c r="C163" s="89"/>
      <c r="D163" s="318"/>
      <c r="E163" s="319"/>
      <c r="F163" s="501"/>
      <c r="G163" s="318"/>
      <c r="H163" s="388"/>
      <c r="I163" s="365"/>
      <c r="J163" s="389"/>
      <c r="K163" s="389"/>
    </row>
  </sheetData>
  <sheetProtection password="CAEC" sheet="1" objects="1" scenarios="1"/>
  <mergeCells count="1">
    <mergeCell ref="L6:L8"/>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worksheet>
</file>

<file path=xl/worksheets/sheet17.xml><?xml version="1.0" encoding="utf-8"?>
<worksheet xmlns="http://schemas.openxmlformats.org/spreadsheetml/2006/main" xmlns:r="http://schemas.openxmlformats.org/officeDocument/2006/relationships">
  <sheetPr codeName="List2"/>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260</v>
      </c>
      <c r="C1" s="10"/>
      <c r="D1" s="11"/>
      <c r="E1" s="12"/>
      <c r="F1" s="13"/>
      <c r="G1" s="14"/>
    </row>
    <row r="2" spans="1:7" ht="18.75">
      <c r="A2" s="15"/>
      <c r="B2" s="9" t="s">
        <v>261</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262</v>
      </c>
      <c r="B5" s="24" t="s">
        <v>263</v>
      </c>
      <c r="C5" s="511" t="s">
        <v>264</v>
      </c>
      <c r="D5" s="511"/>
      <c r="E5" s="25"/>
      <c r="F5" s="26" t="s">
        <v>265</v>
      </c>
      <c r="G5" s="27" t="s">
        <v>266</v>
      </c>
    </row>
    <row r="6" spans="1:7" ht="15.75">
      <c r="A6" s="28">
        <v>1</v>
      </c>
      <c r="B6" s="29"/>
      <c r="C6" s="30"/>
      <c r="D6" s="31"/>
      <c r="E6" s="32"/>
      <c r="F6" s="33"/>
      <c r="G6" s="34"/>
    </row>
    <row r="7" spans="1:7" ht="45.75" customHeight="1">
      <c r="A7" s="35">
        <f>COUNT(A6+1)</f>
        <v>1</v>
      </c>
      <c r="B7" s="36" t="s">
        <v>267</v>
      </c>
      <c r="C7" s="37"/>
      <c r="D7" s="20"/>
      <c r="E7" s="32"/>
      <c r="F7" s="38"/>
      <c r="G7" s="22"/>
    </row>
    <row r="8" spans="1:7" ht="12.75">
      <c r="A8" s="17"/>
      <c r="B8" s="39" t="s">
        <v>268</v>
      </c>
      <c r="C8" s="40"/>
      <c r="D8" s="20" t="s">
        <v>257</v>
      </c>
      <c r="E8" s="41">
        <v>1.06463</v>
      </c>
      <c r="F8" s="42" t="e">
        <f>ROUND(#REF!*#REF!*E8,-1)</f>
        <v>#REF!</v>
      </c>
      <c r="G8" s="43" t="e">
        <f>C8*F8</f>
        <v>#REF!</v>
      </c>
    </row>
    <row r="9" spans="1:7" ht="12.75">
      <c r="A9" s="17"/>
      <c r="B9" s="39" t="s">
        <v>269</v>
      </c>
      <c r="C9" s="40"/>
      <c r="D9" s="20" t="s">
        <v>257</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270</v>
      </c>
      <c r="C11" s="37"/>
      <c r="D11" s="20"/>
      <c r="E11" s="41"/>
      <c r="F11" s="42"/>
      <c r="G11" s="22"/>
    </row>
    <row r="12" spans="1:7" ht="12.75">
      <c r="A12" s="17"/>
      <c r="B12" s="39" t="s">
        <v>271</v>
      </c>
      <c r="C12" s="37"/>
      <c r="D12" s="20" t="s">
        <v>257</v>
      </c>
      <c r="E12" s="41">
        <v>4.33756</v>
      </c>
      <c r="F12" s="42" t="e">
        <f>ROUND(#REF!*#REF!*E12,-1)</f>
        <v>#REF!</v>
      </c>
      <c r="G12" s="43" t="e">
        <f>C12*F12</f>
        <v>#REF!</v>
      </c>
    </row>
    <row r="13" spans="1:7" ht="12.75">
      <c r="A13" s="17"/>
      <c r="B13" s="39" t="s">
        <v>272</v>
      </c>
      <c r="C13" s="37"/>
      <c r="D13" s="20" t="s">
        <v>257</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273</v>
      </c>
      <c r="E15" s="41"/>
      <c r="F15" s="42"/>
    </row>
    <row r="16" spans="1:6" ht="63.75">
      <c r="A16" s="17"/>
      <c r="B16" s="44" t="s">
        <v>274</v>
      </c>
      <c r="E16" s="41"/>
      <c r="F16" s="42"/>
    </row>
    <row r="17" spans="1:6" ht="38.25">
      <c r="A17" s="17"/>
      <c r="B17" s="44" t="s">
        <v>275</v>
      </c>
      <c r="E17" s="41"/>
      <c r="F17" s="42"/>
    </row>
    <row r="18" spans="1:7" ht="12.75">
      <c r="A18" s="17"/>
      <c r="B18" s="45" t="s">
        <v>276</v>
      </c>
      <c r="D18" s="5" t="s">
        <v>259</v>
      </c>
      <c r="E18" s="41">
        <v>245.12195</v>
      </c>
      <c r="F18" s="42" t="e">
        <f>ROUND(#REF!*#REF!*E18,-1)</f>
        <v>#REF!</v>
      </c>
      <c r="G18" s="46" t="e">
        <f>C18*F18</f>
        <v>#REF!</v>
      </c>
    </row>
    <row r="19" spans="1:7" ht="12.75">
      <c r="A19" s="17"/>
      <c r="B19" s="45" t="s">
        <v>277</v>
      </c>
      <c r="D19" s="5" t="s">
        <v>259</v>
      </c>
      <c r="E19" s="41">
        <v>292.68293</v>
      </c>
      <c r="F19" s="42" t="e">
        <f>ROUND(#REF!*#REF!*E19,-1)</f>
        <v>#REF!</v>
      </c>
      <c r="G19" s="46" t="e">
        <f>C19*F19</f>
        <v>#REF!</v>
      </c>
    </row>
    <row r="20" spans="1:7" ht="12.75">
      <c r="A20" s="17"/>
      <c r="B20" s="45" t="s">
        <v>278</v>
      </c>
      <c r="D20" s="5" t="s">
        <v>259</v>
      </c>
      <c r="E20" s="41">
        <v>392.68293</v>
      </c>
      <c r="F20" s="42" t="e">
        <f>ROUND(#REF!*#REF!*E20,-1)</f>
        <v>#REF!</v>
      </c>
      <c r="G20" s="46" t="e">
        <f>C20*F20</f>
        <v>#REF!</v>
      </c>
    </row>
    <row r="21" spans="1:7" ht="12.75">
      <c r="A21" s="17"/>
      <c r="B21" s="45" t="s">
        <v>279</v>
      </c>
      <c r="D21" s="5" t="s">
        <v>259</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281</v>
      </c>
      <c r="E23" s="47"/>
      <c r="F23" s="42"/>
    </row>
    <row r="24" spans="1:6" ht="63.75">
      <c r="A24" s="17"/>
      <c r="B24" s="44" t="s">
        <v>282</v>
      </c>
      <c r="E24" s="47"/>
      <c r="F24" s="42"/>
    </row>
    <row r="25" spans="1:7" ht="12.75">
      <c r="A25" s="17"/>
      <c r="B25" s="45" t="s">
        <v>283</v>
      </c>
      <c r="D25" s="5" t="s">
        <v>259</v>
      </c>
      <c r="E25" s="47">
        <v>206</v>
      </c>
      <c r="F25" s="42" t="e">
        <f>ROUND(#REF!*#REF!*E25,-1)</f>
        <v>#REF!</v>
      </c>
      <c r="G25" s="46" t="e">
        <f>C25*F25</f>
        <v>#REF!</v>
      </c>
    </row>
    <row r="26" spans="1:6" ht="12.75">
      <c r="A26" s="17"/>
      <c r="E26" s="47"/>
      <c r="F26" s="42"/>
    </row>
    <row r="27" spans="1:7" ht="23.25" customHeight="1">
      <c r="A27" s="35">
        <f>COUNT(A7:A26)+1</f>
        <v>5</v>
      </c>
      <c r="B27" s="48" t="s">
        <v>284</v>
      </c>
      <c r="C27" s="37"/>
      <c r="D27" s="20"/>
      <c r="E27" s="41"/>
      <c r="F27" s="42"/>
      <c r="G27" s="22"/>
    </row>
    <row r="28" spans="1:7" ht="12.75">
      <c r="A28" s="17"/>
      <c r="B28" s="39" t="s">
        <v>285</v>
      </c>
      <c r="C28" s="40"/>
      <c r="D28" s="20" t="s">
        <v>259</v>
      </c>
      <c r="E28" s="41">
        <v>7.00573</v>
      </c>
      <c r="F28" s="42" t="e">
        <f>ROUND(#REF!*#REF!*E28,-1)</f>
        <v>#REF!</v>
      </c>
      <c r="G28" s="43" t="e">
        <f>C28*F28</f>
        <v>#REF!</v>
      </c>
    </row>
    <row r="29" spans="1:7" ht="12.75">
      <c r="A29" s="17"/>
      <c r="B29" s="39" t="s">
        <v>296</v>
      </c>
      <c r="C29" s="40"/>
      <c r="D29" s="20" t="s">
        <v>259</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297</v>
      </c>
      <c r="C31" s="37"/>
      <c r="D31" s="20"/>
      <c r="E31" s="41"/>
      <c r="F31" s="42"/>
      <c r="G31" s="22"/>
    </row>
    <row r="32" spans="1:7" ht="12.75">
      <c r="A32" s="17"/>
      <c r="B32" s="39" t="s">
        <v>285</v>
      </c>
      <c r="C32" s="40"/>
      <c r="D32" s="20" t="s">
        <v>259</v>
      </c>
      <c r="E32" s="41">
        <v>6.15659</v>
      </c>
      <c r="F32" s="42" t="e">
        <f>ROUND(#REF!*#REF!*E32,-1)</f>
        <v>#REF!</v>
      </c>
      <c r="G32" s="43" t="e">
        <f>C32*F32</f>
        <v>#REF!</v>
      </c>
    </row>
    <row r="33" spans="1:7" ht="12.75">
      <c r="A33" s="17"/>
      <c r="B33" s="39" t="s">
        <v>296</v>
      </c>
      <c r="C33" s="40"/>
      <c r="D33" s="20" t="s">
        <v>259</v>
      </c>
      <c r="E33" s="41">
        <v>24.13183</v>
      </c>
      <c r="F33" s="42" t="e">
        <f>ROUND(#REF!*#REF!*E33,-1)</f>
        <v>#REF!</v>
      </c>
      <c r="G33" s="43" t="e">
        <f>C33*F33</f>
        <v>#REF!</v>
      </c>
    </row>
    <row r="34" spans="1:7" ht="12.75">
      <c r="A34" s="17"/>
      <c r="B34" s="18" t="s">
        <v>298</v>
      </c>
      <c r="C34" s="37"/>
      <c r="D34" s="20"/>
      <c r="E34" s="41"/>
      <c r="F34" s="42"/>
      <c r="G34" s="22"/>
    </row>
    <row r="35" spans="1:7" ht="23.25" customHeight="1">
      <c r="A35" s="35">
        <f>COUNT(A7:A34)+1</f>
        <v>7</v>
      </c>
      <c r="B35" s="36" t="s">
        <v>299</v>
      </c>
      <c r="C35" s="37"/>
      <c r="D35" s="20"/>
      <c r="E35" s="41"/>
      <c r="F35" s="42"/>
      <c r="G35" s="22"/>
    </row>
    <row r="36" spans="1:7" ht="12.75">
      <c r="A36" s="17"/>
      <c r="B36" s="39" t="s">
        <v>300</v>
      </c>
      <c r="C36" s="40"/>
      <c r="D36" s="20" t="s">
        <v>259</v>
      </c>
      <c r="E36" s="41">
        <v>17.05799</v>
      </c>
      <c r="F36" s="42" t="e">
        <f>ROUND(#REF!*#REF!*E36,-1)</f>
        <v>#REF!</v>
      </c>
      <c r="G36" s="43" t="e">
        <f>C36*F36</f>
        <v>#REF!</v>
      </c>
    </row>
    <row r="37" spans="1:7" ht="12.75">
      <c r="A37" s="17"/>
      <c r="B37" s="39" t="s">
        <v>301</v>
      </c>
      <c r="C37" s="40"/>
      <c r="D37" s="20" t="s">
        <v>259</v>
      </c>
      <c r="E37" s="41">
        <v>30.71346</v>
      </c>
      <c r="F37" s="42" t="e">
        <f>ROUND(#REF!*#REF!*E37,-1)</f>
        <v>#REF!</v>
      </c>
      <c r="G37" s="43" t="e">
        <f>C37*F37</f>
        <v>#REF!</v>
      </c>
    </row>
    <row r="38" spans="1:7" ht="12.75">
      <c r="A38" s="17"/>
      <c r="B38" s="18" t="s">
        <v>298</v>
      </c>
      <c r="C38" s="37"/>
      <c r="D38" s="20"/>
      <c r="E38" s="41"/>
      <c r="F38" s="42"/>
      <c r="G38" s="22"/>
    </row>
    <row r="39" spans="1:7" ht="23.25" customHeight="1">
      <c r="A39" s="35">
        <f>COUNT(A7:A38)+1</f>
        <v>8</v>
      </c>
      <c r="B39" s="36" t="s">
        <v>302</v>
      </c>
      <c r="C39" s="37"/>
      <c r="D39" s="20"/>
      <c r="E39" s="41"/>
      <c r="F39" s="42"/>
      <c r="G39" s="22"/>
    </row>
    <row r="40" spans="1:7" ht="12.75">
      <c r="A40" s="17"/>
      <c r="B40" s="39" t="s">
        <v>303</v>
      </c>
      <c r="C40" s="40"/>
      <c r="D40" s="20" t="s">
        <v>259</v>
      </c>
      <c r="E40" s="41">
        <v>5.72793</v>
      </c>
      <c r="F40" s="42" t="e">
        <f>ROUND(#REF!*#REF!*E40,-1)</f>
        <v>#REF!</v>
      </c>
      <c r="G40" s="43" t="e">
        <f>C40*F40</f>
        <v>#REF!</v>
      </c>
    </row>
    <row r="41" spans="1:7" ht="12.75">
      <c r="A41" s="17"/>
      <c r="B41" s="39" t="s">
        <v>304</v>
      </c>
      <c r="C41" s="40"/>
      <c r="D41" s="20" t="s">
        <v>259</v>
      </c>
      <c r="E41" s="41">
        <v>18.4172</v>
      </c>
      <c r="F41" s="42" t="e">
        <f>ROUND(#REF!*#REF!*E41,-1)</f>
        <v>#REF!</v>
      </c>
      <c r="G41" s="43" t="e">
        <f>C41*F41</f>
        <v>#REF!</v>
      </c>
    </row>
    <row r="42" spans="1:7" ht="12.75">
      <c r="A42" s="17"/>
      <c r="B42" s="18" t="s">
        <v>298</v>
      </c>
      <c r="C42" s="37"/>
      <c r="D42" s="20"/>
      <c r="E42" s="41"/>
      <c r="F42" s="42"/>
      <c r="G42" s="22"/>
    </row>
    <row r="43" spans="1:7" ht="23.25" customHeight="1">
      <c r="A43" s="35">
        <f>COUNT(A7:A42)+1</f>
        <v>9</v>
      </c>
      <c r="B43" s="36" t="s">
        <v>306</v>
      </c>
      <c r="C43" s="37"/>
      <c r="D43" s="20"/>
      <c r="E43" s="41"/>
      <c r="F43" s="42"/>
      <c r="G43" s="22"/>
    </row>
    <row r="44" spans="1:7" ht="12.75">
      <c r="A44" s="17"/>
      <c r="B44" s="39" t="s">
        <v>9</v>
      </c>
      <c r="C44" s="37"/>
      <c r="D44" s="20" t="s">
        <v>259</v>
      </c>
      <c r="E44" s="41">
        <v>10.40244</v>
      </c>
      <c r="F44" s="42" t="e">
        <f>ROUND(#REF!*#REF!*E44,-1)</f>
        <v>#REF!</v>
      </c>
      <c r="G44" s="43" t="e">
        <f>C44*F44</f>
        <v>#REF!</v>
      </c>
    </row>
    <row r="45" spans="1:7" ht="12.75">
      <c r="A45" s="17"/>
      <c r="B45" s="18" t="s">
        <v>298</v>
      </c>
      <c r="C45" s="37"/>
      <c r="D45" s="20"/>
      <c r="E45" s="41"/>
      <c r="F45" s="42"/>
      <c r="G45" s="22"/>
    </row>
    <row r="46" spans="1:7" ht="23.25" customHeight="1">
      <c r="A46" s="35">
        <f>COUNT(A7:A45)+1</f>
        <v>10</v>
      </c>
      <c r="B46" s="36" t="s">
        <v>10</v>
      </c>
      <c r="C46" s="37"/>
      <c r="D46" s="20"/>
      <c r="E46" s="41"/>
      <c r="F46" s="42"/>
      <c r="G46" s="22"/>
    </row>
    <row r="47" spans="1:7" ht="12.75">
      <c r="A47" s="17"/>
      <c r="B47" s="39" t="s">
        <v>11</v>
      </c>
      <c r="C47" s="40"/>
      <c r="D47" s="20" t="s">
        <v>259</v>
      </c>
      <c r="E47" s="41">
        <v>21.91951</v>
      </c>
      <c r="F47" s="42" t="e">
        <f>ROUND(#REF!*#REF!*E47,-1)</f>
        <v>#REF!</v>
      </c>
      <c r="G47" s="43" t="e">
        <f>C47*F47</f>
        <v>#REF!</v>
      </c>
    </row>
    <row r="48" spans="1:7" ht="12.75">
      <c r="A48" s="17"/>
      <c r="B48" s="39" t="s">
        <v>12</v>
      </c>
      <c r="C48" s="40"/>
      <c r="D48" s="20" t="s">
        <v>259</v>
      </c>
      <c r="E48" s="41">
        <v>34.28293</v>
      </c>
      <c r="F48" s="42" t="e">
        <f>ROUND(#REF!*#REF!*E48,-1)</f>
        <v>#REF!</v>
      </c>
      <c r="G48" s="43" t="e">
        <f>C48*F48</f>
        <v>#REF!</v>
      </c>
    </row>
    <row r="49" spans="1:7" ht="12.75">
      <c r="A49" s="17"/>
      <c r="B49" s="18" t="s">
        <v>298</v>
      </c>
      <c r="C49" s="37"/>
      <c r="D49" s="20"/>
      <c r="E49" s="41"/>
      <c r="F49" s="42"/>
      <c r="G49" s="22"/>
    </row>
    <row r="50" spans="1:7" ht="45.75" customHeight="1">
      <c r="A50" s="35">
        <f>COUNT($A$7:A49)+1</f>
        <v>11</v>
      </c>
      <c r="B50" s="36" t="s">
        <v>13</v>
      </c>
      <c r="C50" s="40"/>
      <c r="D50" s="20"/>
      <c r="E50" s="49"/>
      <c r="F50" s="50"/>
      <c r="G50" s="43"/>
    </row>
    <row r="51" spans="1:7" ht="12.75">
      <c r="A51" s="17"/>
      <c r="B51" s="39" t="s">
        <v>14</v>
      </c>
      <c r="C51" s="40"/>
      <c r="D51" s="20" t="s">
        <v>259</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15</v>
      </c>
      <c r="C53" s="37"/>
      <c r="D53" s="20"/>
      <c r="E53" s="41"/>
      <c r="F53" s="42"/>
      <c r="G53" s="22"/>
    </row>
    <row r="54" spans="1:7" ht="12.75">
      <c r="A54" s="17"/>
      <c r="B54" s="39" t="s">
        <v>303</v>
      </c>
      <c r="C54" s="40"/>
      <c r="D54" s="20" t="s">
        <v>259</v>
      </c>
      <c r="E54" s="41">
        <v>8.54427</v>
      </c>
      <c r="F54" s="42" t="e">
        <f>ROUND(#REF!*#REF!*E54,-1)</f>
        <v>#REF!</v>
      </c>
      <c r="G54" s="43" t="e">
        <f>C54*F54</f>
        <v>#REF!</v>
      </c>
    </row>
    <row r="55" spans="1:7" ht="12.75">
      <c r="A55" s="17"/>
      <c r="B55" s="39" t="s">
        <v>304</v>
      </c>
      <c r="C55" s="40"/>
      <c r="D55" s="20" t="s">
        <v>259</v>
      </c>
      <c r="E55" s="41">
        <v>19.24041</v>
      </c>
      <c r="F55" s="42" t="e">
        <f>ROUND(#REF!*#REF!*E55,-1)</f>
        <v>#REF!</v>
      </c>
      <c r="G55" s="43" t="e">
        <f>C55*F55</f>
        <v>#REF!</v>
      </c>
    </row>
    <row r="56" spans="1:7" ht="12.75">
      <c r="A56" s="17"/>
      <c r="B56" s="18" t="s">
        <v>298</v>
      </c>
      <c r="C56" s="37"/>
      <c r="D56" s="20"/>
      <c r="E56" s="41"/>
      <c r="F56" s="42"/>
      <c r="G56" s="22"/>
    </row>
    <row r="57" spans="1:7" ht="34.5" customHeight="1">
      <c r="A57" s="35">
        <f>COUNT($A$7:A56)+1</f>
        <v>13</v>
      </c>
      <c r="B57" s="36" t="s">
        <v>16</v>
      </c>
      <c r="C57" s="37"/>
      <c r="D57" s="20"/>
      <c r="E57" s="41"/>
      <c r="F57" s="42"/>
      <c r="G57" s="22"/>
    </row>
    <row r="58" spans="1:7" ht="12.75">
      <c r="A58" s="17"/>
      <c r="B58" s="39" t="s">
        <v>17</v>
      </c>
      <c r="C58" s="40"/>
      <c r="D58" s="20" t="s">
        <v>259</v>
      </c>
      <c r="E58" s="41">
        <v>65.60976</v>
      </c>
      <c r="F58" s="42" t="e">
        <f>ROUND(#REF!*#REF!*E58,-1)</f>
        <v>#REF!</v>
      </c>
      <c r="G58" s="43" t="e">
        <f>C58*F58</f>
        <v>#REF!</v>
      </c>
    </row>
    <row r="59" spans="1:7" ht="12.75">
      <c r="A59" s="17"/>
      <c r="B59" s="39" t="s">
        <v>18</v>
      </c>
      <c r="C59" s="40"/>
      <c r="D59" s="20" t="s">
        <v>259</v>
      </c>
      <c r="E59" s="41"/>
      <c r="F59" s="42" t="e">
        <f>ROUND(#REF!*#REF!*E59,-1)</f>
        <v>#REF!</v>
      </c>
      <c r="G59" s="43" t="e">
        <f>C59*F59</f>
        <v>#REF!</v>
      </c>
    </row>
    <row r="60" spans="1:7" ht="12.75">
      <c r="A60" s="17"/>
      <c r="B60" s="39" t="s">
        <v>19</v>
      </c>
      <c r="C60" s="40"/>
      <c r="D60" s="20" t="s">
        <v>259</v>
      </c>
      <c r="E60" s="41">
        <v>43.2561</v>
      </c>
      <c r="F60" s="42" t="e">
        <f>ROUND(#REF!*#REF!*E60,-1)</f>
        <v>#REF!</v>
      </c>
      <c r="G60" s="43" t="e">
        <f>C60*F60</f>
        <v>#REF!</v>
      </c>
    </row>
    <row r="61" spans="1:7" ht="12.75">
      <c r="A61" s="17"/>
      <c r="B61" s="18" t="s">
        <v>298</v>
      </c>
      <c r="C61" s="37"/>
      <c r="D61" s="20"/>
      <c r="E61" s="41"/>
      <c r="F61" s="42"/>
      <c r="G61" s="22"/>
    </row>
    <row r="62" spans="1:7" ht="34.5" customHeight="1">
      <c r="A62" s="35">
        <f>COUNT($A$7:A61)+1</f>
        <v>14</v>
      </c>
      <c r="B62" s="36" t="s">
        <v>20</v>
      </c>
      <c r="C62" s="37"/>
      <c r="D62" s="20"/>
      <c r="E62" s="41"/>
      <c r="F62" s="42"/>
      <c r="G62" s="22"/>
    </row>
    <row r="63" spans="1:7" ht="12.75">
      <c r="A63" s="17"/>
      <c r="B63" s="39" t="s">
        <v>9</v>
      </c>
      <c r="C63" s="40"/>
      <c r="D63" s="20" t="s">
        <v>259</v>
      </c>
      <c r="E63" s="41">
        <v>51.43268</v>
      </c>
      <c r="F63" s="42" t="e">
        <f>ROUND(#REF!*#REF!*E63,-1)</f>
        <v>#REF!</v>
      </c>
      <c r="G63" s="43" t="e">
        <f aca="true" t="shared" si="0" ref="G63:G69">C63*F63</f>
        <v>#REF!</v>
      </c>
    </row>
    <row r="64" spans="1:7" ht="12.75">
      <c r="A64" s="17"/>
      <c r="B64" s="39" t="s">
        <v>21</v>
      </c>
      <c r="C64" s="40"/>
      <c r="D64" s="20" t="s">
        <v>259</v>
      </c>
      <c r="E64" s="41">
        <v>67.31634</v>
      </c>
      <c r="F64" s="42" t="e">
        <f>ROUND(#REF!*#REF!*E64,-1)</f>
        <v>#REF!</v>
      </c>
      <c r="G64" s="43" t="e">
        <f t="shared" si="0"/>
        <v>#REF!</v>
      </c>
    </row>
    <row r="65" spans="1:7" ht="12.75">
      <c r="A65" s="17"/>
      <c r="B65" s="39" t="s">
        <v>22</v>
      </c>
      <c r="C65" s="40"/>
      <c r="D65" s="20" t="s">
        <v>259</v>
      </c>
      <c r="E65" s="41">
        <v>114.29512</v>
      </c>
      <c r="F65" s="42" t="e">
        <f>ROUND(#REF!*#REF!*E65,-1)</f>
        <v>#REF!</v>
      </c>
      <c r="G65" s="43" t="e">
        <f t="shared" si="0"/>
        <v>#REF!</v>
      </c>
    </row>
    <row r="66" spans="1:7" ht="12.75">
      <c r="A66" s="17"/>
      <c r="B66" s="39" t="s">
        <v>23</v>
      </c>
      <c r="C66" s="40"/>
      <c r="D66" s="20" t="s">
        <v>259</v>
      </c>
      <c r="E66" s="41">
        <v>179.10976</v>
      </c>
      <c r="F66" s="42" t="e">
        <f>ROUND(#REF!*#REF!*E66,-1)</f>
        <v>#REF!</v>
      </c>
      <c r="G66" s="43" t="e">
        <f t="shared" si="0"/>
        <v>#REF!</v>
      </c>
    </row>
    <row r="67" spans="1:7" ht="12.75">
      <c r="A67" s="17"/>
      <c r="B67" s="39" t="s">
        <v>17</v>
      </c>
      <c r="C67" s="40"/>
      <c r="D67" s="20" t="s">
        <v>259</v>
      </c>
      <c r="E67" s="41">
        <v>108.33317</v>
      </c>
      <c r="F67" s="42" t="e">
        <f>ROUND(#REF!*#REF!*E67,-1)</f>
        <v>#REF!</v>
      </c>
      <c r="G67" s="43" t="e">
        <f t="shared" si="0"/>
        <v>#REF!</v>
      </c>
    </row>
    <row r="68" spans="1:7" ht="12.75">
      <c r="A68" s="17"/>
      <c r="B68" s="39" t="s">
        <v>18</v>
      </c>
      <c r="C68" s="40"/>
      <c r="D68" s="20" t="s">
        <v>259</v>
      </c>
      <c r="E68" s="41">
        <v>140.23646</v>
      </c>
      <c r="F68" s="42" t="e">
        <f>ROUND(#REF!*#REF!*E68,-1)</f>
        <v>#REF!</v>
      </c>
      <c r="G68" s="43" t="e">
        <f t="shared" si="0"/>
        <v>#REF!</v>
      </c>
    </row>
    <row r="69" spans="1:7" ht="12.75">
      <c r="A69" s="17"/>
      <c r="B69" s="39" t="s">
        <v>19</v>
      </c>
      <c r="C69" s="40"/>
      <c r="D69" s="20" t="s">
        <v>259</v>
      </c>
      <c r="E69" s="41">
        <v>169.68293</v>
      </c>
      <c r="F69" s="42" t="e">
        <f>ROUND(#REF!*#REF!*E69,-1)</f>
        <v>#REF!</v>
      </c>
      <c r="G69" s="43" t="e">
        <f t="shared" si="0"/>
        <v>#REF!</v>
      </c>
    </row>
    <row r="70" spans="1:7" ht="12.75">
      <c r="A70" s="17"/>
      <c r="B70" s="18" t="s">
        <v>298</v>
      </c>
      <c r="C70" s="37"/>
      <c r="D70" s="20"/>
      <c r="E70" s="41"/>
      <c r="F70" s="42"/>
      <c r="G70" s="22"/>
    </row>
    <row r="71" spans="1:7" ht="45.75" customHeight="1">
      <c r="A71" s="35">
        <f>COUNT($A$7:A70)+1</f>
        <v>15</v>
      </c>
      <c r="B71" s="36" t="s">
        <v>24</v>
      </c>
      <c r="C71" s="51"/>
      <c r="D71" s="52"/>
      <c r="E71" s="41"/>
      <c r="F71" s="42"/>
      <c r="G71" s="53"/>
    </row>
    <row r="72" spans="1:7" ht="12.75">
      <c r="A72" s="17"/>
      <c r="B72" s="39" t="s">
        <v>25</v>
      </c>
      <c r="C72" s="40"/>
      <c r="D72" s="20" t="s">
        <v>259</v>
      </c>
      <c r="E72" s="41">
        <v>59.4</v>
      </c>
      <c r="F72" s="42" t="e">
        <f>ROUND(#REF!*#REF!*E72,-1)</f>
        <v>#REF!</v>
      </c>
      <c r="G72" s="43" t="e">
        <f>C72*F72</f>
        <v>#REF!</v>
      </c>
    </row>
    <row r="73" spans="1:7" ht="12.75">
      <c r="A73" s="17"/>
      <c r="B73" s="39" t="s">
        <v>26</v>
      </c>
      <c r="C73" s="40"/>
      <c r="D73" s="20" t="s">
        <v>259</v>
      </c>
      <c r="E73" s="41">
        <v>77.7</v>
      </c>
      <c r="F73" s="42" t="e">
        <f>ROUND(#REF!*#REF!*E73,-1)</f>
        <v>#REF!</v>
      </c>
      <c r="G73" s="43" t="e">
        <f>C73*F73</f>
        <v>#REF!</v>
      </c>
    </row>
    <row r="74" spans="1:7" ht="12.75">
      <c r="A74" s="17"/>
      <c r="B74" s="39" t="s">
        <v>27</v>
      </c>
      <c r="C74" s="40"/>
      <c r="D74" s="20" t="s">
        <v>259</v>
      </c>
      <c r="E74" s="41">
        <v>125</v>
      </c>
      <c r="F74" s="42" t="e">
        <f>ROUND(#REF!*#REF!*E74,-1)</f>
        <v>#REF!</v>
      </c>
      <c r="G74" s="43" t="e">
        <f>C74*F74</f>
        <v>#REF!</v>
      </c>
    </row>
    <row r="75" spans="3:7" ht="12.75">
      <c r="C75" s="54"/>
      <c r="E75" s="41"/>
      <c r="F75" s="42"/>
      <c r="G75" s="46"/>
    </row>
    <row r="76" spans="1:7" ht="34.5" customHeight="1">
      <c r="A76" s="35">
        <f>COUNT($A$7:A75)+1</f>
        <v>16</v>
      </c>
      <c r="B76" s="36" t="s">
        <v>28</v>
      </c>
      <c r="C76" s="51"/>
      <c r="D76" s="52"/>
      <c r="E76" s="41"/>
      <c r="F76" s="42"/>
      <c r="G76" s="53"/>
    </row>
    <row r="77" spans="1:7" ht="12.75">
      <c r="A77" s="17"/>
      <c r="B77" s="39" t="s">
        <v>25</v>
      </c>
      <c r="C77" s="40"/>
      <c r="D77" s="20" t="s">
        <v>259</v>
      </c>
      <c r="E77" s="41">
        <v>59.4</v>
      </c>
      <c r="F77" s="42" t="e">
        <f>ROUND(#REF!*#REF!*E77,-1)</f>
        <v>#REF!</v>
      </c>
      <c r="G77" s="43" t="e">
        <f>C77*F77</f>
        <v>#REF!</v>
      </c>
    </row>
    <row r="78" spans="1:7" ht="12.75">
      <c r="A78" s="17"/>
      <c r="B78" s="39" t="s">
        <v>26</v>
      </c>
      <c r="C78" s="40"/>
      <c r="D78" s="20" t="s">
        <v>259</v>
      </c>
      <c r="E78" s="41">
        <v>77.7</v>
      </c>
      <c r="F78" s="42" t="e">
        <f>ROUND(#REF!*#REF!*E78,-1)</f>
        <v>#REF!</v>
      </c>
      <c r="G78" s="43" t="e">
        <f>C78*F78</f>
        <v>#REF!</v>
      </c>
    </row>
    <row r="79" spans="1:7" ht="12.75">
      <c r="A79" s="17"/>
      <c r="B79" s="39" t="s">
        <v>27</v>
      </c>
      <c r="C79" s="40"/>
      <c r="D79" s="20" t="s">
        <v>259</v>
      </c>
      <c r="E79" s="41">
        <v>125</v>
      </c>
      <c r="F79" s="42" t="e">
        <f>ROUND(#REF!*#REF!*E79,-1)</f>
        <v>#REF!</v>
      </c>
      <c r="G79" s="43" t="e">
        <f>C79*F79</f>
        <v>#REF!</v>
      </c>
    </row>
    <row r="80" spans="2:7" ht="12.75">
      <c r="B80" s="18"/>
      <c r="C80" s="37"/>
      <c r="D80" s="20"/>
      <c r="E80" s="41"/>
      <c r="F80" s="42"/>
      <c r="G80" s="22"/>
    </row>
    <row r="81" spans="1:7" ht="57" customHeight="1">
      <c r="A81" s="35">
        <f>COUNT($A$7:A80)+1</f>
        <v>17</v>
      </c>
      <c r="B81" s="36" t="s">
        <v>29</v>
      </c>
      <c r="C81" s="55"/>
      <c r="D81" s="56"/>
      <c r="E81" s="41"/>
      <c r="F81" s="42"/>
      <c r="G81" s="57"/>
    </row>
    <row r="82" spans="1:7" ht="12.75">
      <c r="A82" s="17"/>
      <c r="B82" s="45" t="s">
        <v>30</v>
      </c>
      <c r="C82" s="54"/>
      <c r="D82" s="5" t="s">
        <v>259</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31</v>
      </c>
      <c r="C84" s="37"/>
      <c r="D84" s="20"/>
      <c r="E84" s="41"/>
      <c r="F84" s="42"/>
      <c r="G84" s="22"/>
    </row>
    <row r="85" spans="1:7" ht="12.75">
      <c r="A85" s="17"/>
      <c r="B85" s="39" t="s">
        <v>32</v>
      </c>
      <c r="C85" s="37"/>
      <c r="D85" s="20" t="s">
        <v>259</v>
      </c>
      <c r="E85" s="41">
        <v>54.87805</v>
      </c>
      <c r="F85" s="42" t="e">
        <f>ROUND(#REF!*#REF!*E85,-1)</f>
        <v>#REF!</v>
      </c>
      <c r="G85" s="43" t="e">
        <f>C85*F85</f>
        <v>#REF!</v>
      </c>
    </row>
    <row r="86" spans="1:7" ht="12.75">
      <c r="A86" s="17"/>
      <c r="B86" s="39" t="s">
        <v>33</v>
      </c>
      <c r="C86" s="37"/>
      <c r="D86" s="20" t="s">
        <v>259</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34</v>
      </c>
      <c r="C88" s="37"/>
      <c r="D88" s="20"/>
      <c r="E88" s="41"/>
      <c r="F88" s="42"/>
      <c r="G88" s="22"/>
    </row>
    <row r="89" spans="1:7" ht="12.75">
      <c r="A89" s="17"/>
      <c r="B89" s="39" t="s">
        <v>32</v>
      </c>
      <c r="C89" s="37"/>
      <c r="D89" s="20" t="s">
        <v>259</v>
      </c>
      <c r="E89" s="41">
        <v>54.87805</v>
      </c>
      <c r="F89" s="42" t="e">
        <f>ROUND(#REF!*#REF!*E89,-1)</f>
        <v>#REF!</v>
      </c>
      <c r="G89" s="43" t="e">
        <f>C89*F89</f>
        <v>#REF!</v>
      </c>
    </row>
    <row r="90" spans="1:7" ht="12.75">
      <c r="A90" s="17"/>
      <c r="B90" s="39" t="s">
        <v>33</v>
      </c>
      <c r="C90" s="37"/>
      <c r="D90" s="20" t="s">
        <v>259</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35</v>
      </c>
      <c r="C92" s="37"/>
      <c r="D92" s="20"/>
      <c r="E92" s="41"/>
      <c r="F92" s="42"/>
      <c r="G92" s="22"/>
    </row>
    <row r="93" spans="1:7" ht="12.75">
      <c r="A93" s="17"/>
      <c r="B93" s="39" t="s">
        <v>36</v>
      </c>
      <c r="C93" s="37"/>
      <c r="D93" s="20" t="s">
        <v>259</v>
      </c>
      <c r="E93" s="41">
        <v>20.50244</v>
      </c>
      <c r="F93" s="42" t="e">
        <f>ROUND(#REF!*#REF!*E93,-1)</f>
        <v>#REF!</v>
      </c>
      <c r="G93" s="43" t="e">
        <f>C93*F93</f>
        <v>#REF!</v>
      </c>
    </row>
    <row r="94" spans="1:7" ht="12.75">
      <c r="A94" s="17"/>
      <c r="B94" s="39" t="s">
        <v>30</v>
      </c>
      <c r="C94" s="37"/>
      <c r="D94" s="20" t="s">
        <v>259</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37</v>
      </c>
      <c r="C96" s="1"/>
      <c r="D96" s="59"/>
      <c r="E96" s="60"/>
      <c r="F96" s="61"/>
      <c r="G96" s="62"/>
    </row>
    <row r="97" spans="1:7" ht="16.5" customHeight="1">
      <c r="A97" s="17"/>
      <c r="B97" s="63" t="s">
        <v>38</v>
      </c>
      <c r="C97" s="1"/>
      <c r="D97" s="59"/>
      <c r="E97" s="60"/>
      <c r="F97" s="61"/>
      <c r="G97" s="62"/>
    </row>
    <row r="98" spans="1:7" ht="12.75">
      <c r="A98" s="17"/>
      <c r="B98" s="64"/>
      <c r="C98" s="1"/>
      <c r="D98" s="59" t="s">
        <v>259</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39</v>
      </c>
      <c r="C100" s="37"/>
      <c r="D100" s="20"/>
      <c r="E100" s="41"/>
      <c r="F100" s="42"/>
      <c r="G100" s="22"/>
    </row>
    <row r="101" spans="1:7" ht="12.75">
      <c r="A101" s="17"/>
      <c r="B101" s="39" t="s">
        <v>40</v>
      </c>
      <c r="C101" s="40"/>
      <c r="D101" s="20" t="s">
        <v>259</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41</v>
      </c>
      <c r="C103" s="37"/>
      <c r="D103" s="20"/>
      <c r="E103" s="41"/>
      <c r="F103" s="42"/>
      <c r="G103" s="22"/>
    </row>
    <row r="104" spans="1:7" ht="12.75">
      <c r="A104" s="17"/>
      <c r="B104" s="39" t="s">
        <v>42</v>
      </c>
      <c r="C104" s="40"/>
      <c r="D104" s="20" t="s">
        <v>259</v>
      </c>
      <c r="E104" s="41">
        <v>12.85598</v>
      </c>
      <c r="F104" s="42" t="e">
        <f>ROUND(#REF!*#REF!*E104,-1)</f>
        <v>#REF!</v>
      </c>
      <c r="G104" s="43" t="e">
        <f>C104*F104</f>
        <v>#REF!</v>
      </c>
    </row>
    <row r="105" spans="1:7" ht="12.75">
      <c r="A105" s="17"/>
      <c r="B105" s="39" t="s">
        <v>43</v>
      </c>
      <c r="C105" s="40"/>
      <c r="D105" s="20" t="s">
        <v>259</v>
      </c>
      <c r="E105" s="41">
        <v>17.88366</v>
      </c>
      <c r="F105" s="42" t="e">
        <f>ROUND(#REF!*#REF!*E105,-1)</f>
        <v>#REF!</v>
      </c>
      <c r="G105" s="43" t="e">
        <f>C105*F105</f>
        <v>#REF!</v>
      </c>
    </row>
    <row r="106" spans="1:7" ht="12.75">
      <c r="A106" s="17"/>
      <c r="B106" s="39" t="s">
        <v>44</v>
      </c>
      <c r="C106" s="40"/>
      <c r="D106" s="20" t="s">
        <v>259</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45</v>
      </c>
      <c r="C108" s="37"/>
      <c r="D108" s="20"/>
      <c r="E108" s="41"/>
      <c r="F108" s="42"/>
      <c r="G108" s="22"/>
    </row>
    <row r="109" spans="1:7" ht="12.75">
      <c r="A109" s="17"/>
      <c r="B109" s="39" t="s">
        <v>46</v>
      </c>
      <c r="C109" s="37"/>
      <c r="D109" s="20" t="s">
        <v>259</v>
      </c>
      <c r="E109" s="41">
        <v>39.67813</v>
      </c>
      <c r="F109" s="42" t="e">
        <f>ROUND(#REF!*#REF!*E109,-1)</f>
        <v>#REF!</v>
      </c>
      <c r="G109" s="43" t="e">
        <f>C109*F109</f>
        <v>#REF!</v>
      </c>
    </row>
    <row r="110" spans="1:7" ht="12.75">
      <c r="A110" s="17"/>
      <c r="B110" s="39" t="s">
        <v>47</v>
      </c>
      <c r="C110" s="37"/>
      <c r="D110" s="20" t="s">
        <v>259</v>
      </c>
      <c r="E110" s="41">
        <v>52.73171</v>
      </c>
      <c r="F110" s="42" t="e">
        <f>ROUND(#REF!*#REF!*E110,-1)</f>
        <v>#REF!</v>
      </c>
      <c r="G110" s="43" t="e">
        <f>C110*F110</f>
        <v>#REF!</v>
      </c>
    </row>
    <row r="111" spans="1:7" ht="12.75">
      <c r="A111" s="17"/>
      <c r="B111" s="39" t="s">
        <v>48</v>
      </c>
      <c r="C111" s="37"/>
      <c r="D111" s="20" t="s">
        <v>259</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49</v>
      </c>
      <c r="C113" s="37"/>
      <c r="D113" s="20"/>
      <c r="E113" s="41"/>
      <c r="F113" s="42"/>
      <c r="G113" s="22"/>
    </row>
    <row r="114" spans="1:7" ht="12.75">
      <c r="A114" s="17"/>
      <c r="B114" s="18"/>
      <c r="C114" s="37"/>
      <c r="D114" s="20" t="s">
        <v>258</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50</v>
      </c>
      <c r="C116" s="37"/>
      <c r="D116" s="20"/>
      <c r="E116" s="41"/>
      <c r="F116" s="42"/>
      <c r="G116" s="22"/>
    </row>
    <row r="117" spans="1:7" ht="12.75">
      <c r="A117" s="17"/>
      <c r="B117" s="39" t="s">
        <v>51</v>
      </c>
      <c r="C117" s="37"/>
      <c r="D117" s="20" t="s">
        <v>259</v>
      </c>
      <c r="E117" s="41">
        <v>49.14634</v>
      </c>
      <c r="F117" s="42" t="e">
        <f>ROUND(#REF!*#REF!*E117,-1)</f>
        <v>#REF!</v>
      </c>
      <c r="G117" s="43" t="e">
        <f>C117*F117</f>
        <v>#REF!</v>
      </c>
    </row>
    <row r="118" spans="1:7" ht="12.75">
      <c r="A118" s="17"/>
      <c r="B118" s="39" t="s">
        <v>52</v>
      </c>
      <c r="C118" s="37"/>
      <c r="D118" s="20" t="s">
        <v>259</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53</v>
      </c>
      <c r="C120" s="37"/>
      <c r="D120" s="20"/>
      <c r="E120" s="41"/>
      <c r="F120" s="42"/>
      <c r="G120" s="22"/>
    </row>
    <row r="121" spans="1:7" ht="12.75">
      <c r="A121" s="17"/>
      <c r="B121" s="39" t="s">
        <v>51</v>
      </c>
      <c r="C121" s="37"/>
      <c r="D121" s="20" t="s">
        <v>259</v>
      </c>
      <c r="E121" s="41">
        <v>49.14634</v>
      </c>
      <c r="F121" s="42" t="e">
        <f>ROUND(#REF!*#REF!*E121,-1)</f>
        <v>#REF!</v>
      </c>
      <c r="G121" s="43" t="e">
        <f>C121*F121</f>
        <v>#REF!</v>
      </c>
    </row>
    <row r="122" spans="1:7" ht="12.75">
      <c r="A122" s="17"/>
      <c r="B122" s="39" t="s">
        <v>52</v>
      </c>
      <c r="C122" s="37"/>
      <c r="D122" s="20" t="s">
        <v>259</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125</v>
      </c>
      <c r="C124" s="37"/>
      <c r="D124" s="20"/>
      <c r="E124" s="41"/>
      <c r="F124" s="42"/>
      <c r="G124" s="22"/>
    </row>
    <row r="125" spans="1:7" ht="15.75">
      <c r="A125" s="17"/>
      <c r="B125" s="18"/>
      <c r="C125" s="37"/>
      <c r="D125" s="20" t="s">
        <v>256</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126</v>
      </c>
      <c r="C127" s="37"/>
      <c r="D127" s="20"/>
      <c r="E127" s="41"/>
      <c r="F127" s="42"/>
      <c r="G127" s="22"/>
    </row>
    <row r="128" spans="1:7" ht="15.75">
      <c r="A128" s="17"/>
      <c r="B128" s="18"/>
      <c r="C128" s="37"/>
      <c r="D128" s="20" t="s">
        <v>256</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127</v>
      </c>
      <c r="C130" s="37"/>
      <c r="D130" s="20"/>
      <c r="E130" s="41"/>
      <c r="F130" s="42"/>
      <c r="G130" s="22"/>
    </row>
    <row r="131" spans="1:7" ht="12.75">
      <c r="A131" s="17"/>
      <c r="B131" s="18"/>
      <c r="C131" s="37"/>
      <c r="D131" s="20" t="s">
        <v>259</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128</v>
      </c>
      <c r="C133" s="37"/>
      <c r="D133" s="20"/>
      <c r="E133" s="32"/>
      <c r="F133" s="38"/>
      <c r="G133" s="22"/>
    </row>
    <row r="134" spans="3:7" ht="12.75">
      <c r="C134" s="54"/>
      <c r="D134" s="5" t="s">
        <v>257</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129</v>
      </c>
      <c r="C136" s="37"/>
      <c r="D136" s="20"/>
      <c r="E136" s="32"/>
      <c r="F136" s="38"/>
      <c r="G136" s="22"/>
    </row>
    <row r="137" spans="3:7" ht="12.75">
      <c r="C137" s="54"/>
      <c r="D137" s="68" t="s">
        <v>130</v>
      </c>
      <c r="E137" s="41"/>
      <c r="G137" s="46" t="e">
        <f>ROUND(0.03*(SUM(G8:G134)),-1)</f>
        <v>#REF!</v>
      </c>
    </row>
    <row r="138" spans="1:7" ht="12.75">
      <c r="A138" s="17"/>
      <c r="B138" s="18"/>
      <c r="C138" s="37"/>
      <c r="D138" s="20"/>
      <c r="E138" s="32"/>
      <c r="F138" s="38"/>
      <c r="G138" s="22"/>
    </row>
    <row r="139" spans="1:7" ht="45.75" customHeight="1">
      <c r="A139" s="69">
        <f>COUNT($A$7:A138)+1</f>
        <v>33</v>
      </c>
      <c r="B139" s="48" t="s">
        <v>131</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132</v>
      </c>
      <c r="C142" s="72"/>
      <c r="D142" s="73"/>
      <c r="E142" s="71" t="s">
        <v>133</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xl/worksheets/sheet2.xml><?xml version="1.0" encoding="utf-8"?>
<worksheet xmlns="http://schemas.openxmlformats.org/spreadsheetml/2006/main" xmlns:r="http://schemas.openxmlformats.org/officeDocument/2006/relationships">
  <sheetPr codeName="List18"/>
  <dimension ref="A1:P126"/>
  <sheetViews>
    <sheetView tabSelected="1" view="pageBreakPreview" zoomScale="120" zoomScaleSheetLayoutView="120" zoomScalePageLayoutView="0" workbookViewId="0" topLeftCell="A1">
      <selection activeCell="F14" sqref="F14"/>
    </sheetView>
  </sheetViews>
  <sheetFormatPr defaultColWidth="9.00390625" defaultRowHeight="12.75"/>
  <cols>
    <col min="1" max="1" width="5.625" style="77" customWidth="1"/>
    <col min="2" max="2" width="37.625" style="111" customWidth="1"/>
    <col min="3" max="3" width="13.00390625" style="77" customWidth="1"/>
    <col min="4" max="4" width="7.625" style="112" customWidth="1"/>
    <col min="5" max="5" width="3.00390625" style="113" customWidth="1"/>
    <col min="6" max="6" width="20.00390625" style="113" customWidth="1"/>
    <col min="7" max="7" width="20.375" style="95" customWidth="1"/>
    <col min="8" max="8" width="19.375" style="77" customWidth="1"/>
    <col min="9" max="9" width="11.00390625" style="122" customWidth="1"/>
    <col min="10" max="10" width="10.125" style="122" customWidth="1"/>
    <col min="11" max="11" width="9.125" style="122"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5" s="123" customFormat="1" ht="18">
      <c r="A1" s="107" t="str">
        <f>+OSNOVA!A2</f>
        <v>POPIS DEL S PREDRAČUNOM</v>
      </c>
      <c r="D1" s="108"/>
      <c r="E1" s="109"/>
      <c r="F1" s="110"/>
      <c r="G1" s="110"/>
      <c r="H1" s="94"/>
      <c r="I1" s="147"/>
      <c r="J1" s="147"/>
      <c r="L1" s="110"/>
      <c r="M1" s="110"/>
      <c r="N1" s="93"/>
      <c r="O1" s="76"/>
    </row>
    <row r="2" spans="1:15" s="123" customFormat="1" ht="18">
      <c r="A2" s="107"/>
      <c r="B2" s="107"/>
      <c r="D2" s="108"/>
      <c r="E2" s="109"/>
      <c r="F2" s="110"/>
      <c r="G2" s="110"/>
      <c r="H2" s="94"/>
      <c r="I2" s="147"/>
      <c r="J2" s="147"/>
      <c r="L2" s="110"/>
      <c r="M2" s="110"/>
      <c r="N2" s="93"/>
      <c r="O2" s="76"/>
    </row>
    <row r="3" spans="1:15" s="123" customFormat="1" ht="18">
      <c r="A3" s="107" t="str">
        <f>+OZN</f>
        <v>3.</v>
      </c>
      <c r="B3" s="107" t="str">
        <f>+DEL</f>
        <v>GRADBENOOBRTNIŠKA DELA</v>
      </c>
      <c r="D3" s="108"/>
      <c r="E3" s="109"/>
      <c r="F3" s="110"/>
      <c r="G3" s="110"/>
      <c r="H3" s="94"/>
      <c r="I3" s="147"/>
      <c r="J3" s="147"/>
      <c r="L3" s="110"/>
      <c r="M3" s="110"/>
      <c r="N3" s="93"/>
      <c r="O3" s="76"/>
    </row>
    <row r="4" spans="1:15" s="123" customFormat="1" ht="18">
      <c r="A4" s="107"/>
      <c r="B4" s="106"/>
      <c r="C4" s="107"/>
      <c r="D4" s="108"/>
      <c r="E4" s="109"/>
      <c r="F4" s="110"/>
      <c r="G4" s="110"/>
      <c r="H4" s="94"/>
      <c r="I4" s="147"/>
      <c r="J4" s="147"/>
      <c r="L4" s="110"/>
      <c r="M4" s="110"/>
      <c r="N4" s="93"/>
      <c r="O4" s="76"/>
    </row>
    <row r="5" spans="1:15" s="173" customFormat="1" ht="19.5" thickBot="1">
      <c r="A5" s="200" t="s">
        <v>121</v>
      </c>
      <c r="B5" s="200"/>
      <c r="C5" s="200"/>
      <c r="D5" s="200"/>
      <c r="E5" s="200"/>
      <c r="F5" s="200"/>
      <c r="G5" s="170"/>
      <c r="H5" s="171"/>
      <c r="I5" s="172"/>
      <c r="J5" s="172"/>
      <c r="L5" s="170"/>
      <c r="M5" s="170"/>
      <c r="N5" s="174"/>
      <c r="O5" s="175"/>
    </row>
    <row r="6" spans="1:15" s="123" customFormat="1" ht="18">
      <c r="A6" s="107"/>
      <c r="B6" s="106"/>
      <c r="C6" s="107"/>
      <c r="D6" s="108"/>
      <c r="E6" s="109"/>
      <c r="F6" s="110"/>
      <c r="G6" s="110"/>
      <c r="H6" s="94"/>
      <c r="I6" s="147"/>
      <c r="J6" s="147"/>
      <c r="L6" s="110"/>
      <c r="M6" s="110"/>
      <c r="N6" s="93"/>
      <c r="O6" s="76"/>
    </row>
    <row r="7" spans="1:9" s="185" customFormat="1" ht="12.75" customHeight="1">
      <c r="A7" s="186" t="s">
        <v>158</v>
      </c>
      <c r="B7" s="187"/>
      <c r="C7" s="186"/>
      <c r="D7" s="186"/>
      <c r="E7" s="186"/>
      <c r="F7" s="186"/>
      <c r="G7" s="182"/>
      <c r="H7" s="91"/>
      <c r="I7" s="87"/>
    </row>
    <row r="8" spans="1:16" s="152" customFormat="1" ht="12.75">
      <c r="A8" s="248"/>
      <c r="B8" s="249"/>
      <c r="C8" s="250"/>
      <c r="D8" s="251"/>
      <c r="E8" s="252"/>
      <c r="F8" s="252"/>
      <c r="G8" s="253"/>
      <c r="H8" s="254"/>
      <c r="M8" s="255"/>
      <c r="O8" s="256"/>
      <c r="P8" s="256"/>
    </row>
    <row r="9" spans="1:16" s="150" customFormat="1" ht="12.75">
      <c r="A9" s="189"/>
      <c r="B9" s="190"/>
      <c r="D9" s="191"/>
      <c r="E9" s="188"/>
      <c r="F9" s="188"/>
      <c r="G9" s="192"/>
      <c r="M9" s="185"/>
      <c r="O9" s="188"/>
      <c r="P9" s="188"/>
    </row>
    <row r="10" spans="1:16" s="150" customFormat="1" ht="15">
      <c r="A10" s="189"/>
      <c r="B10" s="114" t="s">
        <v>167</v>
      </c>
      <c r="D10" s="191"/>
      <c r="E10" s="188"/>
      <c r="F10" s="128">
        <f>REKAPITULACIJA!F16</f>
        <v>0</v>
      </c>
      <c r="G10" s="192"/>
      <c r="M10" s="185"/>
      <c r="O10" s="188"/>
      <c r="P10" s="188"/>
    </row>
    <row r="11" spans="1:16" s="150" customFormat="1" ht="15">
      <c r="A11" s="189"/>
      <c r="B11" s="114"/>
      <c r="D11" s="191"/>
      <c r="E11" s="188"/>
      <c r="F11" s="188"/>
      <c r="G11" s="192"/>
      <c r="M11" s="185"/>
      <c r="O11" s="188"/>
      <c r="P11" s="188"/>
    </row>
    <row r="12" spans="1:16" s="150" customFormat="1" ht="15">
      <c r="A12" s="189"/>
      <c r="B12" s="114" t="s">
        <v>123</v>
      </c>
      <c r="D12" s="191"/>
      <c r="E12" s="188"/>
      <c r="F12" s="474"/>
      <c r="G12" s="192"/>
      <c r="M12" s="185"/>
      <c r="O12" s="188"/>
      <c r="P12" s="188"/>
    </row>
    <row r="13" spans="1:8" s="125" customFormat="1" ht="15">
      <c r="A13" s="292"/>
      <c r="B13" s="114"/>
      <c r="C13" s="102"/>
      <c r="D13" s="236"/>
      <c r="E13" s="102"/>
      <c r="F13" s="128"/>
      <c r="G13" s="103"/>
      <c r="H13" s="102"/>
    </row>
    <row r="14" spans="1:8" s="185" customFormat="1" ht="15">
      <c r="A14" s="193"/>
      <c r="B14" s="114" t="s">
        <v>124</v>
      </c>
      <c r="C14" s="195"/>
      <c r="E14" s="196"/>
      <c r="F14" s="474"/>
      <c r="G14" s="182"/>
      <c r="H14" s="195"/>
    </row>
    <row r="15" spans="1:8" s="125" customFormat="1" ht="15">
      <c r="A15" s="292"/>
      <c r="B15" s="114"/>
      <c r="C15" s="102"/>
      <c r="D15" s="236"/>
      <c r="E15" s="102"/>
      <c r="F15" s="128"/>
      <c r="G15" s="103"/>
      <c r="H15" s="102"/>
    </row>
    <row r="16" spans="1:8" s="125" customFormat="1" ht="15.75" thickBot="1">
      <c r="A16" s="130"/>
      <c r="B16" s="118"/>
      <c r="C16" s="117"/>
      <c r="D16" s="419"/>
      <c r="E16" s="117"/>
      <c r="F16" s="419"/>
      <c r="G16" s="103"/>
      <c r="H16" s="102"/>
    </row>
    <row r="17" spans="1:16" s="87" customFormat="1" ht="12.75" thickTop="1">
      <c r="A17" s="201"/>
      <c r="B17" s="202"/>
      <c r="C17" s="203"/>
      <c r="D17" s="204"/>
      <c r="E17" s="204"/>
      <c r="F17" s="205"/>
      <c r="G17" s="206"/>
      <c r="H17" s="91"/>
      <c r="P17" s="86"/>
    </row>
    <row r="18" spans="1:8" s="125" customFormat="1" ht="15">
      <c r="A18" s="131"/>
      <c r="B18" s="101"/>
      <c r="C18" s="102"/>
      <c r="D18" s="420" t="s">
        <v>122</v>
      </c>
      <c r="E18" s="102"/>
      <c r="F18" s="128">
        <f>IF(OSNOVA!$B$53=1,SUM(F9:F16),"")</f>
        <v>0</v>
      </c>
      <c r="G18" s="103"/>
      <c r="H18" s="104"/>
    </row>
    <row r="19" spans="1:8" s="125" customFormat="1" ht="15">
      <c r="A19" s="131"/>
      <c r="B19" s="101"/>
      <c r="C19" s="102"/>
      <c r="D19" s="420"/>
      <c r="E19" s="102"/>
      <c r="F19" s="128"/>
      <c r="G19" s="103"/>
      <c r="H19" s="104"/>
    </row>
    <row r="20" spans="1:8" s="125" customFormat="1" ht="15">
      <c r="A20" s="131"/>
      <c r="B20" s="101"/>
      <c r="C20" s="146">
        <f>+DDV</f>
        <v>0.22</v>
      </c>
      <c r="D20" s="115" t="s">
        <v>142</v>
      </c>
      <c r="E20" s="102"/>
      <c r="F20" s="128">
        <f>IF(OSNOVA!$B$53=1,SUM(F18*C20),"")</f>
        <v>0</v>
      </c>
      <c r="G20" s="103"/>
      <c r="H20" s="104"/>
    </row>
    <row r="21" spans="1:8" s="87" customFormat="1" ht="12.75" thickBot="1">
      <c r="A21" s="435"/>
      <c r="B21" s="436"/>
      <c r="C21" s="435"/>
      <c r="D21" s="437"/>
      <c r="E21" s="438"/>
      <c r="F21" s="438"/>
      <c r="G21" s="208"/>
      <c r="H21" s="91"/>
    </row>
    <row r="22" spans="1:8" s="87" customFormat="1" ht="12.75" thickTop="1">
      <c r="A22" s="91"/>
      <c r="B22" s="207"/>
      <c r="C22" s="91"/>
      <c r="D22" s="105"/>
      <c r="E22" s="186"/>
      <c r="F22" s="186"/>
      <c r="G22" s="208"/>
      <c r="H22" s="91"/>
    </row>
    <row r="23" spans="1:8" s="125" customFormat="1" ht="15">
      <c r="A23" s="131"/>
      <c r="B23" s="101"/>
      <c r="C23" s="102"/>
      <c r="D23" s="115" t="s">
        <v>162</v>
      </c>
      <c r="E23" s="102"/>
      <c r="F23" s="128">
        <f>IF(OSNOVA!$B$53=1,SUM(F18:F21),"")</f>
        <v>0</v>
      </c>
      <c r="G23" s="103"/>
      <c r="H23" s="104"/>
    </row>
    <row r="24" spans="1:8" s="125" customFormat="1" ht="15">
      <c r="A24" s="284"/>
      <c r="C24" s="102"/>
      <c r="D24" s="115"/>
      <c r="E24" s="102"/>
      <c r="F24" s="128"/>
      <c r="G24" s="103"/>
      <c r="H24" s="102"/>
    </row>
    <row r="25" spans="1:16" s="87" customFormat="1" ht="12">
      <c r="A25" s="201"/>
      <c r="B25" s="202"/>
      <c r="C25" s="203"/>
      <c r="D25" s="204"/>
      <c r="E25" s="204"/>
      <c r="F25" s="205"/>
      <c r="G25" s="206"/>
      <c r="H25" s="91"/>
      <c r="P25" s="86"/>
    </row>
    <row r="26" spans="1:8" s="125" customFormat="1" ht="15">
      <c r="A26" s="131"/>
      <c r="B26" s="101"/>
      <c r="C26" s="102"/>
      <c r="D26" s="115"/>
      <c r="E26" s="102"/>
      <c r="F26" s="128"/>
      <c r="G26" s="103"/>
      <c r="H26" s="104"/>
    </row>
    <row r="27" spans="1:8" s="87" customFormat="1" ht="12">
      <c r="A27" s="91"/>
      <c r="B27" s="209"/>
      <c r="C27" s="91"/>
      <c r="D27" s="105"/>
      <c r="E27" s="186"/>
      <c r="F27" s="186"/>
      <c r="G27" s="208"/>
      <c r="H27" s="91"/>
    </row>
    <row r="28" spans="1:8" s="79" customFormat="1" ht="12">
      <c r="A28" s="88"/>
      <c r="B28" s="89"/>
      <c r="C28" s="88"/>
      <c r="D28" s="90"/>
      <c r="E28" s="97"/>
      <c r="F28" s="97"/>
      <c r="G28" s="96"/>
      <c r="H28" s="88"/>
    </row>
    <row r="29" spans="1:8" s="79" customFormat="1" ht="12">
      <c r="A29" s="88"/>
      <c r="B29" s="89"/>
      <c r="C29" s="88"/>
      <c r="D29" s="90"/>
      <c r="E29" s="97"/>
      <c r="F29" s="97"/>
      <c r="G29" s="96"/>
      <c r="H29" s="88"/>
    </row>
    <row r="30" spans="1:8" s="79" customFormat="1" ht="12">
      <c r="A30" s="88"/>
      <c r="B30" s="89"/>
      <c r="C30" s="88"/>
      <c r="D30" s="90"/>
      <c r="E30" s="97"/>
      <c r="F30" s="97"/>
      <c r="G30" s="96"/>
      <c r="H30" s="88"/>
    </row>
    <row r="31" spans="1:8" s="79" customFormat="1" ht="12">
      <c r="A31" s="88"/>
      <c r="B31" s="89"/>
      <c r="C31" s="88"/>
      <c r="D31" s="90"/>
      <c r="E31" s="97"/>
      <c r="F31" s="97"/>
      <c r="G31" s="96"/>
      <c r="H31" s="88"/>
    </row>
    <row r="32" spans="1:8" s="79" customFormat="1" ht="12">
      <c r="A32" s="88"/>
      <c r="B32" s="89"/>
      <c r="C32" s="88"/>
      <c r="D32" s="90"/>
      <c r="E32" s="97"/>
      <c r="F32" s="97"/>
      <c r="G32" s="96"/>
      <c r="H32" s="88"/>
    </row>
    <row r="33" spans="1:8" s="79" customFormat="1" ht="12">
      <c r="A33" s="88"/>
      <c r="B33" s="89"/>
      <c r="C33" s="88"/>
      <c r="D33" s="90"/>
      <c r="E33" s="97"/>
      <c r="F33" s="97"/>
      <c r="G33" s="96"/>
      <c r="H33" s="88"/>
    </row>
    <row r="34" spans="1:8" s="79" customFormat="1" ht="12">
      <c r="A34" s="88"/>
      <c r="B34" s="89"/>
      <c r="C34" s="88"/>
      <c r="D34" s="90"/>
      <c r="E34" s="97"/>
      <c r="F34" s="97"/>
      <c r="G34" s="96"/>
      <c r="H34" s="88"/>
    </row>
    <row r="35" spans="1:8" s="79" customFormat="1" ht="12">
      <c r="A35" s="88"/>
      <c r="B35" s="89"/>
      <c r="C35" s="88"/>
      <c r="D35" s="90"/>
      <c r="E35" s="97"/>
      <c r="F35" s="97"/>
      <c r="G35" s="96"/>
      <c r="H35" s="88"/>
    </row>
    <row r="36" spans="1:8" s="79" customFormat="1" ht="12">
      <c r="A36" s="88"/>
      <c r="B36" s="89"/>
      <c r="C36" s="88"/>
      <c r="D36" s="90"/>
      <c r="E36" s="97"/>
      <c r="F36" s="97"/>
      <c r="G36" s="96"/>
      <c r="H36" s="88"/>
    </row>
    <row r="37" spans="1:8" s="79" customFormat="1" ht="12">
      <c r="A37" s="88"/>
      <c r="B37" s="89"/>
      <c r="C37" s="88"/>
      <c r="D37" s="90"/>
      <c r="E37" s="97"/>
      <c r="F37" s="97"/>
      <c r="G37" s="96"/>
      <c r="H37" s="88"/>
    </row>
    <row r="38" spans="1:8" s="79" customFormat="1" ht="12">
      <c r="A38" s="88"/>
      <c r="B38" s="89"/>
      <c r="C38" s="88"/>
      <c r="D38" s="90"/>
      <c r="E38" s="97"/>
      <c r="F38" s="97"/>
      <c r="G38" s="96"/>
      <c r="H38" s="88"/>
    </row>
    <row r="39" spans="1:8" s="79" customFormat="1" ht="12">
      <c r="A39" s="88"/>
      <c r="B39" s="89"/>
      <c r="C39" s="88"/>
      <c r="D39" s="90"/>
      <c r="E39" s="97"/>
      <c r="F39" s="97"/>
      <c r="G39" s="96"/>
      <c r="H39" s="88"/>
    </row>
    <row r="40" spans="1:8" s="79" customFormat="1" ht="12">
      <c r="A40" s="88"/>
      <c r="B40" s="89"/>
      <c r="C40" s="88"/>
      <c r="D40" s="90"/>
      <c r="E40" s="97"/>
      <c r="F40" s="97"/>
      <c r="G40" s="96"/>
      <c r="H40" s="88"/>
    </row>
    <row r="41" spans="1:8" s="79" customFormat="1" ht="12">
      <c r="A41" s="88"/>
      <c r="B41" s="89"/>
      <c r="C41" s="88"/>
      <c r="D41" s="90"/>
      <c r="E41" s="97"/>
      <c r="F41" s="97"/>
      <c r="G41" s="96"/>
      <c r="H41" s="88"/>
    </row>
    <row r="42" spans="1:8" s="79" customFormat="1" ht="12">
      <c r="A42" s="88"/>
      <c r="B42" s="89"/>
      <c r="C42" s="88"/>
      <c r="D42" s="90"/>
      <c r="E42" s="97"/>
      <c r="F42" s="97"/>
      <c r="G42" s="96"/>
      <c r="H42" s="88"/>
    </row>
    <row r="43" spans="1:8" s="79" customFormat="1" ht="12">
      <c r="A43" s="88"/>
      <c r="B43" s="89"/>
      <c r="C43" s="88"/>
      <c r="D43" s="90"/>
      <c r="E43" s="97"/>
      <c r="F43" s="97"/>
      <c r="G43" s="96"/>
      <c r="H43" s="88"/>
    </row>
    <row r="44" spans="1:8" s="79" customFormat="1" ht="12">
      <c r="A44" s="88"/>
      <c r="B44" s="89"/>
      <c r="C44" s="88"/>
      <c r="D44" s="90"/>
      <c r="E44" s="97"/>
      <c r="F44" s="97"/>
      <c r="G44" s="96"/>
      <c r="H44" s="88"/>
    </row>
    <row r="45" spans="1:8" s="79" customFormat="1" ht="12">
      <c r="A45" s="88"/>
      <c r="B45" s="89"/>
      <c r="C45" s="88"/>
      <c r="D45" s="90"/>
      <c r="E45" s="97"/>
      <c r="F45" s="97"/>
      <c r="G45" s="96"/>
      <c r="H45" s="88"/>
    </row>
    <row r="46" spans="1:8" s="79" customFormat="1" ht="12">
      <c r="A46" s="88"/>
      <c r="B46" s="89"/>
      <c r="C46" s="88"/>
      <c r="D46" s="90"/>
      <c r="E46" s="97"/>
      <c r="F46" s="97"/>
      <c r="G46" s="96"/>
      <c r="H46" s="88"/>
    </row>
    <row r="47" spans="1:8" s="79" customFormat="1" ht="12">
      <c r="A47" s="88"/>
      <c r="B47" s="89" t="s">
        <v>151</v>
      </c>
      <c r="C47" s="88"/>
      <c r="D47" s="90"/>
      <c r="E47" s="97"/>
      <c r="F47" s="97"/>
      <c r="G47" s="96"/>
      <c r="H47" s="88"/>
    </row>
    <row r="48" spans="1:8" s="79" customFormat="1" ht="12">
      <c r="A48" s="88"/>
      <c r="B48" s="89"/>
      <c r="C48" s="88"/>
      <c r="D48" s="90"/>
      <c r="E48" s="97"/>
      <c r="F48" s="97"/>
      <c r="G48" s="96"/>
      <c r="H48" s="88"/>
    </row>
    <row r="49" spans="1:8" s="79" customFormat="1" ht="12">
      <c r="A49" s="88"/>
      <c r="B49" s="89"/>
      <c r="C49" s="88"/>
      <c r="D49" s="90"/>
      <c r="E49" s="97"/>
      <c r="F49" s="97"/>
      <c r="G49" s="96"/>
      <c r="H49" s="88"/>
    </row>
    <row r="50" spans="1:8" s="79" customFormat="1" ht="12">
      <c r="A50" s="88"/>
      <c r="B50" s="89"/>
      <c r="C50" s="88"/>
      <c r="D50" s="90"/>
      <c r="E50" s="97"/>
      <c r="F50" s="97"/>
      <c r="G50" s="96"/>
      <c r="H50" s="88"/>
    </row>
    <row r="51" spans="1:8" s="79" customFormat="1" ht="12">
      <c r="A51" s="88"/>
      <c r="B51" s="89"/>
      <c r="C51" s="88"/>
      <c r="D51" s="90"/>
      <c r="E51" s="97"/>
      <c r="F51" s="97"/>
      <c r="G51" s="96"/>
      <c r="H51" s="88"/>
    </row>
    <row r="52" spans="1:8" s="79" customFormat="1" ht="12">
      <c r="A52" s="88"/>
      <c r="B52" s="89"/>
      <c r="C52" s="88"/>
      <c r="D52" s="90"/>
      <c r="E52" s="97"/>
      <c r="F52" s="97"/>
      <c r="G52" s="96"/>
      <c r="H52" s="88"/>
    </row>
    <row r="53" spans="1:8" s="79" customFormat="1" ht="12">
      <c r="A53" s="88"/>
      <c r="B53" s="89"/>
      <c r="C53" s="88"/>
      <c r="D53" s="90"/>
      <c r="E53" s="97"/>
      <c r="F53" s="97"/>
      <c r="G53" s="96"/>
      <c r="H53" s="88"/>
    </row>
    <row r="54" spans="1:8" s="79" customFormat="1" ht="12">
      <c r="A54" s="88"/>
      <c r="B54" s="89"/>
      <c r="C54" s="88"/>
      <c r="D54" s="90"/>
      <c r="E54" s="97"/>
      <c r="F54" s="97"/>
      <c r="G54" s="96"/>
      <c r="H54" s="88"/>
    </row>
    <row r="55" spans="1:8" s="79" customFormat="1" ht="12">
      <c r="A55" s="88"/>
      <c r="B55" s="89"/>
      <c r="C55" s="88"/>
      <c r="D55" s="90"/>
      <c r="E55" s="97"/>
      <c r="F55" s="97"/>
      <c r="G55" s="96"/>
      <c r="H55" s="88"/>
    </row>
    <row r="56" spans="1:8" s="79" customFormat="1" ht="12">
      <c r="A56" s="88"/>
      <c r="B56" s="89"/>
      <c r="C56" s="88"/>
      <c r="D56" s="90"/>
      <c r="E56" s="97"/>
      <c r="F56" s="97"/>
      <c r="G56" s="96"/>
      <c r="H56" s="88"/>
    </row>
    <row r="57" spans="1:8" s="79" customFormat="1" ht="12">
      <c r="A57" s="88"/>
      <c r="B57" s="89"/>
      <c r="C57" s="88"/>
      <c r="D57" s="90"/>
      <c r="E57" s="97"/>
      <c r="F57" s="97"/>
      <c r="G57" s="96"/>
      <c r="H57" s="88"/>
    </row>
    <row r="58" spans="1:8" s="79" customFormat="1" ht="12">
      <c r="A58" s="88"/>
      <c r="B58" s="89"/>
      <c r="C58" s="88"/>
      <c r="D58" s="90"/>
      <c r="E58" s="97"/>
      <c r="F58" s="97"/>
      <c r="G58" s="96"/>
      <c r="H58" s="88"/>
    </row>
    <row r="59" spans="1:8" s="79" customFormat="1" ht="12">
      <c r="A59" s="88"/>
      <c r="B59" s="89"/>
      <c r="C59" s="88"/>
      <c r="D59" s="90"/>
      <c r="E59" s="97"/>
      <c r="F59" s="97"/>
      <c r="G59" s="96"/>
      <c r="H59" s="88"/>
    </row>
    <row r="60" spans="1:8" s="79" customFormat="1" ht="12">
      <c r="A60" s="88"/>
      <c r="B60" s="89"/>
      <c r="C60" s="88"/>
      <c r="D60" s="90"/>
      <c r="E60" s="97"/>
      <c r="F60" s="97"/>
      <c r="G60" s="96"/>
      <c r="H60" s="88"/>
    </row>
    <row r="61" spans="1:8" s="79" customFormat="1" ht="12">
      <c r="A61" s="88"/>
      <c r="B61" s="89"/>
      <c r="C61" s="88"/>
      <c r="D61" s="90"/>
      <c r="E61" s="97"/>
      <c r="F61" s="97"/>
      <c r="G61" s="96"/>
      <c r="H61" s="88"/>
    </row>
    <row r="62" spans="1:8" s="79" customFormat="1" ht="12">
      <c r="A62" s="88"/>
      <c r="B62" s="89"/>
      <c r="C62" s="88"/>
      <c r="D62" s="90"/>
      <c r="E62" s="97"/>
      <c r="F62" s="97"/>
      <c r="G62" s="96"/>
      <c r="H62" s="88"/>
    </row>
    <row r="63" spans="1:8" s="79" customFormat="1" ht="12">
      <c r="A63" s="88"/>
      <c r="B63" s="89"/>
      <c r="C63" s="88"/>
      <c r="D63" s="90"/>
      <c r="E63" s="97"/>
      <c r="F63" s="97"/>
      <c r="G63" s="96"/>
      <c r="H63" s="88"/>
    </row>
    <row r="64" spans="1:8" s="79" customFormat="1" ht="12">
      <c r="A64" s="88"/>
      <c r="B64" s="89"/>
      <c r="C64" s="88"/>
      <c r="D64" s="90"/>
      <c r="E64" s="97"/>
      <c r="F64" s="97"/>
      <c r="G64" s="96"/>
      <c r="H64" s="88"/>
    </row>
    <row r="65" spans="1:8" s="79" customFormat="1" ht="12">
      <c r="A65" s="88"/>
      <c r="B65" s="89"/>
      <c r="C65" s="88"/>
      <c r="D65" s="90"/>
      <c r="E65" s="97"/>
      <c r="F65" s="97"/>
      <c r="G65" s="96"/>
      <c r="H65" s="88"/>
    </row>
    <row r="66" spans="1:8" s="79" customFormat="1" ht="12">
      <c r="A66" s="88"/>
      <c r="B66" s="89"/>
      <c r="C66" s="88"/>
      <c r="D66" s="90"/>
      <c r="E66" s="97"/>
      <c r="F66" s="97"/>
      <c r="G66" s="96"/>
      <c r="H66" s="88"/>
    </row>
    <row r="67" spans="1:8" s="79" customFormat="1" ht="12">
      <c r="A67" s="88"/>
      <c r="B67" s="89"/>
      <c r="C67" s="88"/>
      <c r="D67" s="90"/>
      <c r="E67" s="97"/>
      <c r="F67" s="97"/>
      <c r="G67" s="96"/>
      <c r="H67" s="88"/>
    </row>
    <row r="68" spans="1:8" s="79" customFormat="1" ht="12">
      <c r="A68" s="88"/>
      <c r="B68" s="89"/>
      <c r="C68" s="88"/>
      <c r="D68" s="90"/>
      <c r="E68" s="97"/>
      <c r="F68" s="97"/>
      <c r="G68" s="96"/>
      <c r="H68" s="88"/>
    </row>
    <row r="69" spans="1:8" s="79" customFormat="1" ht="12">
      <c r="A69" s="88"/>
      <c r="B69" s="89"/>
      <c r="C69" s="88"/>
      <c r="D69" s="90"/>
      <c r="E69" s="97"/>
      <c r="F69" s="97"/>
      <c r="G69" s="96"/>
      <c r="H69" s="88"/>
    </row>
    <row r="70" spans="1:8" s="79" customFormat="1" ht="12">
      <c r="A70" s="88"/>
      <c r="B70" s="89"/>
      <c r="C70" s="88"/>
      <c r="D70" s="90"/>
      <c r="E70" s="97"/>
      <c r="F70" s="97"/>
      <c r="G70" s="96"/>
      <c r="H70" s="88"/>
    </row>
    <row r="71" spans="1:8" s="79" customFormat="1" ht="12">
      <c r="A71" s="88"/>
      <c r="B71" s="89"/>
      <c r="C71" s="88"/>
      <c r="D71" s="90"/>
      <c r="E71" s="97"/>
      <c r="F71" s="97"/>
      <c r="G71" s="96"/>
      <c r="H71" s="88"/>
    </row>
    <row r="72" spans="1:8" s="79" customFormat="1" ht="12">
      <c r="A72" s="88"/>
      <c r="B72" s="89"/>
      <c r="C72" s="88"/>
      <c r="D72" s="90"/>
      <c r="E72" s="97"/>
      <c r="F72" s="97"/>
      <c r="G72" s="96"/>
      <c r="H72" s="88"/>
    </row>
    <row r="73" spans="1:8" s="79" customFormat="1" ht="12">
      <c r="A73" s="88"/>
      <c r="B73" s="89"/>
      <c r="C73" s="88"/>
      <c r="D73" s="90"/>
      <c r="E73" s="97"/>
      <c r="F73" s="97"/>
      <c r="G73" s="96"/>
      <c r="H73" s="88"/>
    </row>
    <row r="74" spans="1:8" s="79" customFormat="1" ht="12">
      <c r="A74" s="88"/>
      <c r="B74" s="89"/>
      <c r="C74" s="88"/>
      <c r="D74" s="90"/>
      <c r="E74" s="97"/>
      <c r="F74" s="97"/>
      <c r="G74" s="96"/>
      <c r="H74" s="88"/>
    </row>
    <row r="75" spans="1:8" s="79" customFormat="1" ht="12">
      <c r="A75" s="88"/>
      <c r="B75" s="89"/>
      <c r="C75" s="88"/>
      <c r="D75" s="90"/>
      <c r="E75" s="97"/>
      <c r="F75" s="97"/>
      <c r="G75" s="96"/>
      <c r="H75" s="88"/>
    </row>
    <row r="76" spans="1:8" s="79" customFormat="1" ht="12">
      <c r="A76" s="88"/>
      <c r="B76" s="89"/>
      <c r="C76" s="88"/>
      <c r="D76" s="90"/>
      <c r="E76" s="97"/>
      <c r="F76" s="97"/>
      <c r="G76" s="96"/>
      <c r="H76" s="88"/>
    </row>
    <row r="77" spans="1:8" s="79" customFormat="1" ht="12">
      <c r="A77" s="88"/>
      <c r="B77" s="89"/>
      <c r="C77" s="88"/>
      <c r="D77" s="90"/>
      <c r="E77" s="97"/>
      <c r="F77" s="97"/>
      <c r="G77" s="96"/>
      <c r="H77" s="88"/>
    </row>
    <row r="78" spans="1:8" s="79" customFormat="1" ht="12">
      <c r="A78" s="88"/>
      <c r="B78" s="89"/>
      <c r="C78" s="88"/>
      <c r="D78" s="90"/>
      <c r="E78" s="97"/>
      <c r="F78" s="97"/>
      <c r="G78" s="96"/>
      <c r="H78" s="88"/>
    </row>
    <row r="79" spans="1:8" s="79" customFormat="1" ht="12">
      <c r="A79" s="88"/>
      <c r="B79" s="89"/>
      <c r="C79" s="88"/>
      <c r="D79" s="90"/>
      <c r="E79" s="97"/>
      <c r="F79" s="97"/>
      <c r="G79" s="96"/>
      <c r="H79" s="88"/>
    </row>
    <row r="80" spans="1:8" s="79" customFormat="1" ht="12">
      <c r="A80" s="88"/>
      <c r="B80" s="89"/>
      <c r="C80" s="88"/>
      <c r="D80" s="90"/>
      <c r="E80" s="97"/>
      <c r="F80" s="97"/>
      <c r="G80" s="96"/>
      <c r="H80" s="88"/>
    </row>
    <row r="81" spans="1:8" s="79" customFormat="1" ht="12">
      <c r="A81" s="88"/>
      <c r="B81" s="89"/>
      <c r="C81" s="88"/>
      <c r="D81" s="90"/>
      <c r="E81" s="97"/>
      <c r="F81" s="97"/>
      <c r="G81" s="96"/>
      <c r="H81" s="88"/>
    </row>
    <row r="82" spans="1:8" s="79" customFormat="1" ht="12">
      <c r="A82" s="88"/>
      <c r="B82" s="89"/>
      <c r="C82" s="88"/>
      <c r="D82" s="90"/>
      <c r="E82" s="97"/>
      <c r="F82" s="97"/>
      <c r="G82" s="96"/>
      <c r="H82" s="88"/>
    </row>
    <row r="83" spans="1:8" s="79" customFormat="1" ht="12">
      <c r="A83" s="88"/>
      <c r="B83" s="89"/>
      <c r="C83" s="88"/>
      <c r="D83" s="90"/>
      <c r="E83" s="97"/>
      <c r="F83" s="97"/>
      <c r="G83" s="96"/>
      <c r="H83" s="88"/>
    </row>
    <row r="84" spans="1:8" s="79" customFormat="1" ht="12">
      <c r="A84" s="88"/>
      <c r="B84" s="89"/>
      <c r="C84" s="88"/>
      <c r="D84" s="90"/>
      <c r="E84" s="97"/>
      <c r="F84" s="97"/>
      <c r="G84" s="96"/>
      <c r="H84" s="88"/>
    </row>
    <row r="85" spans="1:8" s="79" customFormat="1" ht="12">
      <c r="A85" s="88"/>
      <c r="B85" s="89"/>
      <c r="C85" s="88"/>
      <c r="D85" s="90"/>
      <c r="E85" s="97"/>
      <c r="F85" s="97"/>
      <c r="G85" s="96"/>
      <c r="H85" s="88"/>
    </row>
    <row r="86" spans="1:8" s="79" customFormat="1" ht="12">
      <c r="A86" s="88"/>
      <c r="B86" s="89"/>
      <c r="C86" s="88"/>
      <c r="D86" s="90"/>
      <c r="E86" s="97"/>
      <c r="F86" s="97"/>
      <c r="G86" s="96"/>
      <c r="H86" s="88"/>
    </row>
    <row r="87" spans="1:8" s="79" customFormat="1" ht="12">
      <c r="A87" s="88"/>
      <c r="B87" s="89"/>
      <c r="C87" s="88"/>
      <c r="D87" s="90"/>
      <c r="E87" s="97"/>
      <c r="F87" s="97"/>
      <c r="G87" s="96"/>
      <c r="H87" s="88"/>
    </row>
    <row r="88" spans="1:8" s="79" customFormat="1" ht="12">
      <c r="A88" s="88"/>
      <c r="B88" s="89"/>
      <c r="C88" s="88"/>
      <c r="D88" s="90"/>
      <c r="E88" s="97"/>
      <c r="F88" s="97"/>
      <c r="G88" s="96"/>
      <c r="H88" s="88"/>
    </row>
    <row r="89" spans="1:8" s="79" customFormat="1" ht="12">
      <c r="A89" s="88"/>
      <c r="B89" s="89"/>
      <c r="C89" s="88"/>
      <c r="D89" s="90"/>
      <c r="E89" s="97"/>
      <c r="F89" s="97"/>
      <c r="G89" s="96"/>
      <c r="H89" s="88"/>
    </row>
    <row r="90" spans="1:8" s="79" customFormat="1" ht="12">
      <c r="A90" s="88"/>
      <c r="B90" s="89"/>
      <c r="C90" s="88"/>
      <c r="D90" s="90"/>
      <c r="E90" s="97"/>
      <c r="F90" s="97"/>
      <c r="G90" s="96"/>
      <c r="H90" s="88"/>
    </row>
    <row r="91" spans="1:8" s="79" customFormat="1" ht="12">
      <c r="A91" s="88"/>
      <c r="B91" s="89"/>
      <c r="C91" s="88"/>
      <c r="D91" s="90"/>
      <c r="E91" s="97"/>
      <c r="F91" s="97"/>
      <c r="G91" s="96"/>
      <c r="H91" s="88"/>
    </row>
    <row r="92" spans="1:8" s="79" customFormat="1" ht="12">
      <c r="A92" s="88"/>
      <c r="B92" s="89"/>
      <c r="C92" s="88"/>
      <c r="D92" s="90"/>
      <c r="E92" s="97"/>
      <c r="F92" s="97"/>
      <c r="G92" s="96"/>
      <c r="H92" s="88"/>
    </row>
    <row r="93" spans="1:8" s="79" customFormat="1" ht="12">
      <c r="A93" s="88"/>
      <c r="B93" s="89"/>
      <c r="C93" s="88"/>
      <c r="D93" s="90"/>
      <c r="E93" s="97"/>
      <c r="F93" s="97"/>
      <c r="G93" s="96"/>
      <c r="H93" s="88"/>
    </row>
    <row r="94" spans="1:8" s="79" customFormat="1" ht="12">
      <c r="A94" s="88"/>
      <c r="B94" s="89"/>
      <c r="C94" s="88"/>
      <c r="D94" s="90"/>
      <c r="E94" s="97"/>
      <c r="F94" s="97"/>
      <c r="G94" s="96"/>
      <c r="H94" s="88"/>
    </row>
    <row r="95" spans="1:8" s="79" customFormat="1" ht="12">
      <c r="A95" s="88"/>
      <c r="B95" s="89"/>
      <c r="C95" s="88"/>
      <c r="D95" s="90"/>
      <c r="E95" s="97"/>
      <c r="F95" s="97"/>
      <c r="G95" s="96"/>
      <c r="H95" s="88"/>
    </row>
    <row r="96" spans="1:8" s="79" customFormat="1" ht="12">
      <c r="A96" s="88"/>
      <c r="B96" s="89"/>
      <c r="C96" s="88"/>
      <c r="D96" s="90"/>
      <c r="E96" s="97"/>
      <c r="F96" s="97"/>
      <c r="G96" s="96"/>
      <c r="H96" s="88"/>
    </row>
    <row r="97" spans="1:8" s="79" customFormat="1" ht="12">
      <c r="A97" s="88"/>
      <c r="B97" s="89"/>
      <c r="C97" s="88"/>
      <c r="D97" s="90"/>
      <c r="E97" s="97"/>
      <c r="F97" s="97"/>
      <c r="G97" s="96"/>
      <c r="H97" s="88"/>
    </row>
    <row r="98" spans="1:8" s="79" customFormat="1" ht="12">
      <c r="A98" s="88"/>
      <c r="B98" s="89"/>
      <c r="C98" s="88"/>
      <c r="D98" s="90"/>
      <c r="E98" s="97"/>
      <c r="F98" s="97"/>
      <c r="G98" s="96"/>
      <c r="H98" s="88"/>
    </row>
    <row r="99" spans="1:8" s="79" customFormat="1" ht="12">
      <c r="A99" s="88"/>
      <c r="B99" s="89"/>
      <c r="C99" s="88"/>
      <c r="D99" s="90"/>
      <c r="E99" s="97"/>
      <c r="F99" s="97"/>
      <c r="G99" s="96"/>
      <c r="H99" s="88"/>
    </row>
    <row r="100" spans="1:8" s="79" customFormat="1" ht="12">
      <c r="A100" s="88"/>
      <c r="B100" s="89"/>
      <c r="C100" s="88"/>
      <c r="D100" s="90"/>
      <c r="E100" s="97"/>
      <c r="F100" s="97"/>
      <c r="G100" s="96"/>
      <c r="H100" s="88"/>
    </row>
    <row r="101" spans="1:8" s="79" customFormat="1" ht="12">
      <c r="A101" s="88"/>
      <c r="B101" s="89"/>
      <c r="C101" s="88"/>
      <c r="D101" s="90"/>
      <c r="E101" s="97"/>
      <c r="F101" s="97"/>
      <c r="G101" s="96"/>
      <c r="H101" s="88"/>
    </row>
    <row r="102" spans="1:8" s="79" customFormat="1" ht="12">
      <c r="A102" s="88"/>
      <c r="B102" s="89"/>
      <c r="C102" s="88"/>
      <c r="D102" s="90"/>
      <c r="E102" s="97"/>
      <c r="F102" s="97"/>
      <c r="G102" s="96"/>
      <c r="H102" s="88"/>
    </row>
    <row r="103" spans="1:8" s="79" customFormat="1" ht="12">
      <c r="A103" s="88"/>
      <c r="B103" s="89"/>
      <c r="C103" s="88"/>
      <c r="D103" s="90"/>
      <c r="E103" s="97"/>
      <c r="F103" s="97"/>
      <c r="G103" s="96"/>
      <c r="H103" s="88"/>
    </row>
    <row r="104" spans="1:8" s="79" customFormat="1" ht="12">
      <c r="A104" s="88"/>
      <c r="B104" s="89"/>
      <c r="C104" s="88"/>
      <c r="D104" s="90"/>
      <c r="E104" s="97"/>
      <c r="F104" s="97"/>
      <c r="G104" s="96"/>
      <c r="H104" s="88"/>
    </row>
    <row r="105" spans="1:8" s="79" customFormat="1" ht="12">
      <c r="A105" s="88"/>
      <c r="B105" s="89"/>
      <c r="C105" s="88"/>
      <c r="D105" s="90"/>
      <c r="E105" s="97"/>
      <c r="F105" s="97"/>
      <c r="G105" s="96"/>
      <c r="H105" s="88"/>
    </row>
    <row r="106" spans="1:8" s="79" customFormat="1" ht="12">
      <c r="A106" s="88"/>
      <c r="B106" s="89"/>
      <c r="C106" s="88"/>
      <c r="D106" s="90"/>
      <c r="E106" s="97"/>
      <c r="F106" s="97"/>
      <c r="G106" s="96"/>
      <c r="H106" s="88"/>
    </row>
    <row r="107" spans="1:8" s="79" customFormat="1" ht="12">
      <c r="A107" s="88"/>
      <c r="B107" s="89"/>
      <c r="C107" s="88"/>
      <c r="D107" s="90"/>
      <c r="E107" s="97"/>
      <c r="F107" s="97"/>
      <c r="G107" s="96"/>
      <c r="H107" s="88"/>
    </row>
    <row r="108" spans="1:8" s="79" customFormat="1" ht="12">
      <c r="A108" s="88"/>
      <c r="B108" s="89"/>
      <c r="C108" s="88"/>
      <c r="D108" s="90"/>
      <c r="E108" s="97"/>
      <c r="F108" s="97"/>
      <c r="G108" s="96"/>
      <c r="H108" s="88"/>
    </row>
    <row r="109" spans="1:8" s="79" customFormat="1" ht="12">
      <c r="A109" s="88"/>
      <c r="B109" s="89"/>
      <c r="C109" s="88"/>
      <c r="D109" s="90"/>
      <c r="E109" s="97"/>
      <c r="F109" s="97"/>
      <c r="G109" s="96"/>
      <c r="H109" s="88"/>
    </row>
    <row r="110" spans="1:8" s="79" customFormat="1" ht="12">
      <c r="A110" s="88"/>
      <c r="B110" s="89"/>
      <c r="C110" s="88"/>
      <c r="D110" s="90"/>
      <c r="E110" s="97"/>
      <c r="F110" s="97"/>
      <c r="G110" s="96"/>
      <c r="H110" s="88"/>
    </row>
    <row r="111" spans="1:8" s="79" customFormat="1" ht="12">
      <c r="A111" s="88"/>
      <c r="B111" s="89"/>
      <c r="C111" s="88"/>
      <c r="D111" s="90"/>
      <c r="E111" s="97"/>
      <c r="F111" s="97"/>
      <c r="G111" s="96"/>
      <c r="H111" s="88"/>
    </row>
    <row r="112" spans="1:8" s="79" customFormat="1" ht="12">
      <c r="A112" s="88"/>
      <c r="B112" s="89"/>
      <c r="C112" s="88"/>
      <c r="D112" s="90"/>
      <c r="E112" s="97"/>
      <c r="F112" s="97"/>
      <c r="G112" s="96"/>
      <c r="H112" s="88"/>
    </row>
    <row r="113" spans="1:8" s="79" customFormat="1" ht="12">
      <c r="A113" s="88"/>
      <c r="B113" s="89"/>
      <c r="C113" s="88"/>
      <c r="D113" s="90"/>
      <c r="E113" s="97"/>
      <c r="F113" s="97"/>
      <c r="G113" s="96"/>
      <c r="H113" s="88"/>
    </row>
    <row r="114" spans="1:8" s="79" customFormat="1" ht="12">
      <c r="A114" s="88"/>
      <c r="B114" s="89"/>
      <c r="C114" s="88"/>
      <c r="D114" s="90"/>
      <c r="E114" s="97"/>
      <c r="F114" s="97"/>
      <c r="G114" s="96"/>
      <c r="H114" s="88"/>
    </row>
    <row r="115" spans="1:8" s="79" customFormat="1" ht="12">
      <c r="A115" s="88"/>
      <c r="B115" s="89"/>
      <c r="C115" s="88"/>
      <c r="D115" s="90"/>
      <c r="E115" s="97"/>
      <c r="F115" s="97"/>
      <c r="G115" s="96"/>
      <c r="H115" s="88"/>
    </row>
    <row r="116" spans="1:8" s="79" customFormat="1" ht="12">
      <c r="A116" s="88"/>
      <c r="B116" s="89"/>
      <c r="C116" s="88"/>
      <c r="D116" s="90"/>
      <c r="E116" s="97"/>
      <c r="F116" s="97"/>
      <c r="G116" s="96"/>
      <c r="H116" s="88"/>
    </row>
    <row r="117" spans="1:8" s="79" customFormat="1" ht="12">
      <c r="A117" s="88"/>
      <c r="B117" s="89"/>
      <c r="C117" s="88"/>
      <c r="D117" s="90"/>
      <c r="E117" s="97"/>
      <c r="F117" s="97"/>
      <c r="G117" s="96"/>
      <c r="H117" s="88"/>
    </row>
    <row r="118" spans="1:8" s="79" customFormat="1" ht="12">
      <c r="A118" s="88"/>
      <c r="B118" s="89"/>
      <c r="C118" s="88"/>
      <c r="D118" s="90"/>
      <c r="E118" s="97"/>
      <c r="F118" s="97"/>
      <c r="G118" s="96"/>
      <c r="H118" s="88"/>
    </row>
    <row r="119" spans="1:8" s="79" customFormat="1" ht="12">
      <c r="A119" s="88"/>
      <c r="B119" s="89"/>
      <c r="C119" s="88"/>
      <c r="D119" s="90"/>
      <c r="E119" s="97"/>
      <c r="F119" s="97"/>
      <c r="G119" s="96"/>
      <c r="H119" s="88"/>
    </row>
    <row r="120" spans="1:8" s="79" customFormat="1" ht="12">
      <c r="A120" s="88"/>
      <c r="B120" s="89"/>
      <c r="C120" s="88"/>
      <c r="D120" s="90"/>
      <c r="E120" s="97"/>
      <c r="F120" s="97"/>
      <c r="G120" s="96"/>
      <c r="H120" s="88"/>
    </row>
    <row r="121" spans="1:8" s="79" customFormat="1" ht="12">
      <c r="A121" s="88"/>
      <c r="B121" s="89"/>
      <c r="C121" s="88"/>
      <c r="D121" s="90"/>
      <c r="E121" s="97"/>
      <c r="F121" s="97"/>
      <c r="G121" s="96"/>
      <c r="H121" s="88"/>
    </row>
    <row r="122" spans="1:8" s="79" customFormat="1" ht="12">
      <c r="A122" s="88"/>
      <c r="B122" s="89"/>
      <c r="C122" s="88"/>
      <c r="D122" s="90"/>
      <c r="E122" s="97"/>
      <c r="F122" s="97"/>
      <c r="G122" s="96"/>
      <c r="H122" s="88"/>
    </row>
    <row r="123" spans="1:8" s="79" customFormat="1" ht="12">
      <c r="A123" s="88"/>
      <c r="B123" s="89"/>
      <c r="C123" s="88"/>
      <c r="D123" s="90"/>
      <c r="E123" s="97"/>
      <c r="F123" s="97"/>
      <c r="G123" s="96"/>
      <c r="H123" s="88"/>
    </row>
    <row r="124" spans="1:8" s="79" customFormat="1" ht="12">
      <c r="A124" s="88"/>
      <c r="B124" s="89"/>
      <c r="C124" s="88"/>
      <c r="D124" s="90"/>
      <c r="E124" s="97"/>
      <c r="F124" s="97"/>
      <c r="G124" s="96"/>
      <c r="H124" s="88"/>
    </row>
    <row r="125" spans="1:8" s="79" customFormat="1" ht="12">
      <c r="A125" s="88"/>
      <c r="B125" s="89"/>
      <c r="C125" s="88"/>
      <c r="D125" s="90"/>
      <c r="E125" s="97"/>
      <c r="F125" s="97"/>
      <c r="G125" s="96"/>
      <c r="H125" s="88"/>
    </row>
    <row r="126" spans="1:8" s="79" customFormat="1" ht="12">
      <c r="A126" s="88"/>
      <c r="B126" s="89"/>
      <c r="C126" s="88"/>
      <c r="D126" s="90"/>
      <c r="E126" s="97"/>
      <c r="F126" s="97"/>
      <c r="G126" s="96"/>
      <c r="H126" s="88"/>
    </row>
  </sheetData>
  <sheetProtection password="CAEC" sheet="1" objects="1" scenarios="1"/>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worksheet>
</file>

<file path=xl/worksheets/sheet3.xml><?xml version="1.0" encoding="utf-8"?>
<worksheet xmlns="http://schemas.openxmlformats.org/spreadsheetml/2006/main" xmlns:r="http://schemas.openxmlformats.org/officeDocument/2006/relationships">
  <sheetPr codeName="List17"/>
  <dimension ref="A1:P124"/>
  <sheetViews>
    <sheetView view="pageBreakPreview" zoomScale="120" zoomScaleSheetLayoutView="120" workbookViewId="0" topLeftCell="A1">
      <selection activeCell="F16" sqref="F16"/>
    </sheetView>
  </sheetViews>
  <sheetFormatPr defaultColWidth="9.00390625" defaultRowHeight="12.75"/>
  <cols>
    <col min="1" max="1" width="5.625" style="77" customWidth="1"/>
    <col min="2" max="2" width="37.625" style="111" customWidth="1"/>
    <col min="3" max="3" width="13.00390625" style="77" customWidth="1"/>
    <col min="4" max="4" width="7.625" style="112" customWidth="1"/>
    <col min="5" max="5" width="3.00390625" style="113" customWidth="1"/>
    <col min="6" max="6" width="20.00390625" style="113" customWidth="1"/>
    <col min="7" max="7" width="20.375" style="95" customWidth="1"/>
    <col min="8" max="8" width="19.375" style="77" customWidth="1"/>
    <col min="9" max="9" width="11.00390625" style="122" customWidth="1"/>
    <col min="10" max="10" width="10.125" style="122" customWidth="1"/>
    <col min="11" max="11" width="9.125" style="122"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5" s="123" customFormat="1" ht="18">
      <c r="A1" s="107" t="str">
        <f>+OSNOVA!A2</f>
        <v>POPIS DEL S PREDRAČUNOM</v>
      </c>
      <c r="D1" s="108"/>
      <c r="E1" s="109"/>
      <c r="F1" s="110"/>
      <c r="G1" s="110"/>
      <c r="H1" s="94"/>
      <c r="I1" s="147"/>
      <c r="J1" s="147"/>
      <c r="L1" s="110"/>
      <c r="M1" s="110"/>
      <c r="N1" s="93"/>
      <c r="O1" s="76"/>
    </row>
    <row r="2" spans="1:15" s="123" customFormat="1" ht="18">
      <c r="A2" s="107"/>
      <c r="B2" s="107"/>
      <c r="D2" s="108"/>
      <c r="E2" s="109"/>
      <c r="F2" s="110"/>
      <c r="G2" s="110"/>
      <c r="H2" s="94"/>
      <c r="I2" s="147"/>
      <c r="J2" s="147"/>
      <c r="L2" s="110"/>
      <c r="M2" s="110"/>
      <c r="N2" s="93"/>
      <c r="O2" s="76"/>
    </row>
    <row r="3" spans="1:15" s="123" customFormat="1" ht="18">
      <c r="A3" s="107" t="str">
        <f>+OZN</f>
        <v>3.</v>
      </c>
      <c r="B3" s="107" t="str">
        <f>+DEL</f>
        <v>GRADBENOOBRTNIŠKA DELA</v>
      </c>
      <c r="D3" s="108"/>
      <c r="E3" s="109"/>
      <c r="F3" s="110"/>
      <c r="G3" s="110"/>
      <c r="H3" s="94"/>
      <c r="I3" s="147"/>
      <c r="J3" s="147"/>
      <c r="L3" s="110"/>
      <c r="M3" s="110"/>
      <c r="N3" s="93"/>
      <c r="O3" s="76"/>
    </row>
    <row r="4" spans="1:15" s="123" customFormat="1" ht="18">
      <c r="A4" s="107"/>
      <c r="B4" s="106"/>
      <c r="C4" s="107"/>
      <c r="D4" s="108"/>
      <c r="E4" s="109"/>
      <c r="F4" s="110"/>
      <c r="G4" s="110"/>
      <c r="H4" s="94"/>
      <c r="I4" s="147"/>
      <c r="J4" s="147"/>
      <c r="L4" s="110"/>
      <c r="M4" s="110"/>
      <c r="N4" s="93"/>
      <c r="O4" s="76"/>
    </row>
    <row r="5" spans="1:15" s="173" customFormat="1" ht="19.5" thickBot="1">
      <c r="A5" s="200" t="str">
        <f>+OSNOVA!E43</f>
        <v>REKAPITULACIJA</v>
      </c>
      <c r="B5" s="200"/>
      <c r="C5" s="200"/>
      <c r="D5" s="200"/>
      <c r="E5" s="200"/>
      <c r="F5" s="200"/>
      <c r="G5" s="170"/>
      <c r="H5" s="171"/>
      <c r="I5" s="172"/>
      <c r="J5" s="172"/>
      <c r="L5" s="170"/>
      <c r="M5" s="170"/>
      <c r="N5" s="174"/>
      <c r="O5" s="175"/>
    </row>
    <row r="6" spans="1:15" s="123" customFormat="1" ht="18">
      <c r="A6" s="107"/>
      <c r="B6" s="106"/>
      <c r="C6" s="107"/>
      <c r="D6" s="108"/>
      <c r="E6" s="109"/>
      <c r="F6" s="110"/>
      <c r="G6" s="110"/>
      <c r="H6" s="94"/>
      <c r="I6" s="147"/>
      <c r="J6" s="147"/>
      <c r="L6" s="110"/>
      <c r="M6" s="110"/>
      <c r="N6" s="93"/>
      <c r="O6" s="76"/>
    </row>
    <row r="7" spans="1:9" s="185" customFormat="1" ht="12.75" customHeight="1">
      <c r="A7" s="186" t="s">
        <v>158</v>
      </c>
      <c r="B7" s="187"/>
      <c r="C7" s="186"/>
      <c r="D7" s="186"/>
      <c r="E7" s="186"/>
      <c r="F7" s="186"/>
      <c r="G7" s="182"/>
      <c r="H7" s="91"/>
      <c r="I7" s="87"/>
    </row>
    <row r="8" spans="1:16" s="152" customFormat="1" ht="12.75">
      <c r="A8" s="248"/>
      <c r="B8" s="249"/>
      <c r="C8" s="250"/>
      <c r="D8" s="251"/>
      <c r="E8" s="252"/>
      <c r="F8" s="252"/>
      <c r="G8" s="253"/>
      <c r="H8" s="254"/>
      <c r="M8" s="255"/>
      <c r="O8" s="256"/>
      <c r="P8" s="256"/>
    </row>
    <row r="9" spans="1:16" s="150" customFormat="1" ht="12.75">
      <c r="A9" s="189"/>
      <c r="B9" s="190"/>
      <c r="D9" s="191"/>
      <c r="E9" s="188"/>
      <c r="F9" s="188"/>
      <c r="G9" s="192"/>
      <c r="M9" s="185"/>
      <c r="O9" s="188"/>
      <c r="P9" s="188"/>
    </row>
    <row r="10" spans="1:8" s="125" customFormat="1" ht="15">
      <c r="A10" s="292" t="str">
        <f>OSNOVA!G41</f>
        <v>A.</v>
      </c>
      <c r="B10" s="114" t="str">
        <f>OSNOVA!E45</f>
        <v>GRADBENA DELA</v>
      </c>
      <c r="C10" s="102"/>
      <c r="D10" s="236"/>
      <c r="E10" s="102"/>
      <c r="F10" s="128">
        <f>'REK GR. D.'!F30</f>
        <v>0</v>
      </c>
      <c r="G10" s="103"/>
      <c r="H10" s="102"/>
    </row>
    <row r="11" spans="1:8" s="185" customFormat="1" ht="12.75">
      <c r="A11" s="193"/>
      <c r="B11" s="194"/>
      <c r="C11" s="195"/>
      <c r="E11" s="196"/>
      <c r="F11" s="197"/>
      <c r="G11" s="182"/>
      <c r="H11" s="195"/>
    </row>
    <row r="12" spans="1:8" s="125" customFormat="1" ht="15">
      <c r="A12" s="292" t="str">
        <f>OSNOVA!J41</f>
        <v>B.</v>
      </c>
      <c r="B12" s="114" t="str">
        <f>OSNOVA!E46</f>
        <v>OBRTNIŠKA DELA</v>
      </c>
      <c r="C12" s="102"/>
      <c r="D12" s="236"/>
      <c r="E12" s="102"/>
      <c r="F12" s="128">
        <f>'REK OBRT. D.'!F16</f>
        <v>0</v>
      </c>
      <c r="G12" s="103"/>
      <c r="H12" s="102"/>
    </row>
    <row r="13" spans="1:8" s="125" customFormat="1" ht="15">
      <c r="A13" s="292"/>
      <c r="B13" s="114"/>
      <c r="C13" s="102"/>
      <c r="D13" s="417"/>
      <c r="E13" s="102"/>
      <c r="F13" s="128"/>
      <c r="G13" s="103"/>
      <c r="H13" s="102"/>
    </row>
    <row r="14" spans="1:8" s="125" customFormat="1" ht="15.75" thickBot="1">
      <c r="A14" s="130"/>
      <c r="B14" s="118"/>
      <c r="C14" s="117"/>
      <c r="D14" s="419"/>
      <c r="E14" s="117"/>
      <c r="F14" s="419"/>
      <c r="G14" s="103"/>
      <c r="H14" s="102"/>
    </row>
    <row r="15" spans="1:16" s="87" customFormat="1" ht="12.75" thickTop="1">
      <c r="A15" s="201"/>
      <c r="B15" s="202"/>
      <c r="C15" s="203"/>
      <c r="D15" s="204"/>
      <c r="E15" s="204"/>
      <c r="F15" s="205"/>
      <c r="G15" s="206"/>
      <c r="H15" s="91"/>
      <c r="P15" s="86"/>
    </row>
    <row r="16" spans="1:8" s="125" customFormat="1" ht="15">
      <c r="A16" s="131"/>
      <c r="B16" s="101"/>
      <c r="C16" s="102"/>
      <c r="D16" s="420" t="s">
        <v>187</v>
      </c>
      <c r="E16" s="102"/>
      <c r="F16" s="128">
        <f>IF(OSNOVA!$B$53=1,SUM(F9:F14),"")</f>
        <v>0</v>
      </c>
      <c r="G16" s="103"/>
      <c r="H16" s="104"/>
    </row>
    <row r="17" spans="1:8" s="125" customFormat="1" ht="15">
      <c r="A17" s="131"/>
      <c r="B17" s="101"/>
      <c r="C17" s="102"/>
      <c r="D17" s="420"/>
      <c r="E17" s="102"/>
      <c r="F17" s="128"/>
      <c r="G17" s="103"/>
      <c r="H17" s="104"/>
    </row>
    <row r="18" spans="1:8" s="125" customFormat="1" ht="15">
      <c r="A18" s="131"/>
      <c r="B18" s="101"/>
      <c r="C18" s="146">
        <f>+DDV</f>
        <v>0.22</v>
      </c>
      <c r="D18" s="115" t="s">
        <v>142</v>
      </c>
      <c r="E18" s="102"/>
      <c r="F18" s="128">
        <f>IF(OSNOVA!$B$53=1,SUM(F16*C18),"")</f>
        <v>0</v>
      </c>
      <c r="G18" s="103"/>
      <c r="H18" s="104"/>
    </row>
    <row r="19" spans="1:8" s="87" customFormat="1" ht="12.75" thickBot="1">
      <c r="A19" s="435"/>
      <c r="B19" s="436"/>
      <c r="C19" s="435"/>
      <c r="D19" s="437"/>
      <c r="E19" s="438"/>
      <c r="F19" s="438"/>
      <c r="G19" s="208"/>
      <c r="H19" s="91"/>
    </row>
    <row r="20" spans="1:8" s="87" customFormat="1" ht="12.75" thickTop="1">
      <c r="A20" s="91"/>
      <c r="B20" s="207"/>
      <c r="C20" s="91"/>
      <c r="D20" s="105"/>
      <c r="E20" s="186"/>
      <c r="F20" s="186"/>
      <c r="G20" s="208"/>
      <c r="H20" s="91"/>
    </row>
    <row r="21" spans="1:8" s="125" customFormat="1" ht="15">
      <c r="A21" s="131"/>
      <c r="B21" s="101"/>
      <c r="C21" s="102"/>
      <c r="D21" s="115" t="s">
        <v>162</v>
      </c>
      <c r="E21" s="102"/>
      <c r="F21" s="128">
        <f>IF(OSNOVA!$B$53=1,SUM(F16:F19),"")</f>
        <v>0</v>
      </c>
      <c r="G21" s="103"/>
      <c r="H21" s="104"/>
    </row>
    <row r="22" spans="1:8" s="125" customFormat="1" ht="15">
      <c r="A22" s="284"/>
      <c r="C22" s="102"/>
      <c r="D22" s="115"/>
      <c r="E22" s="102"/>
      <c r="F22" s="128"/>
      <c r="G22" s="103"/>
      <c r="H22" s="102"/>
    </row>
    <row r="23" spans="1:16" s="87" customFormat="1" ht="12">
      <c r="A23" s="201"/>
      <c r="B23" s="202"/>
      <c r="C23" s="203"/>
      <c r="D23" s="204"/>
      <c r="E23" s="204"/>
      <c r="F23" s="205"/>
      <c r="G23" s="206"/>
      <c r="H23" s="91"/>
      <c r="P23" s="86"/>
    </row>
    <row r="24" spans="1:8" s="125" customFormat="1" ht="15">
      <c r="A24" s="131"/>
      <c r="B24" s="101"/>
      <c r="C24" s="102"/>
      <c r="D24" s="115"/>
      <c r="E24" s="102"/>
      <c r="F24" s="128"/>
      <c r="G24" s="103"/>
      <c r="H24" s="104"/>
    </row>
    <row r="25" spans="1:8" s="87" customFormat="1" ht="12">
      <c r="A25" s="91"/>
      <c r="B25" s="209"/>
      <c r="C25" s="91"/>
      <c r="D25" s="105"/>
      <c r="E25" s="186"/>
      <c r="F25" s="186"/>
      <c r="G25" s="208"/>
      <c r="H25" s="91"/>
    </row>
    <row r="26" spans="1:8" s="79" customFormat="1" ht="12">
      <c r="A26" s="88"/>
      <c r="B26" s="89"/>
      <c r="C26" s="88"/>
      <c r="D26" s="90"/>
      <c r="E26" s="97"/>
      <c r="F26" s="97"/>
      <c r="G26" s="96"/>
      <c r="H26" s="88"/>
    </row>
    <row r="27" spans="1:8" s="79" customFormat="1" ht="12">
      <c r="A27" s="88"/>
      <c r="B27" s="89"/>
      <c r="C27" s="88"/>
      <c r="D27" s="90"/>
      <c r="E27" s="97"/>
      <c r="F27" s="97"/>
      <c r="G27" s="96"/>
      <c r="H27" s="88"/>
    </row>
    <row r="28" spans="1:8" s="79" customFormat="1" ht="12">
      <c r="A28" s="88"/>
      <c r="B28" s="89"/>
      <c r="C28" s="88"/>
      <c r="D28" s="90"/>
      <c r="E28" s="97"/>
      <c r="F28" s="97"/>
      <c r="G28" s="96"/>
      <c r="H28" s="88"/>
    </row>
    <row r="29" spans="1:8" s="79" customFormat="1" ht="12">
      <c r="A29" s="88"/>
      <c r="B29" s="89"/>
      <c r="C29" s="88"/>
      <c r="D29" s="90"/>
      <c r="E29" s="97"/>
      <c r="F29" s="97"/>
      <c r="G29" s="96"/>
      <c r="H29" s="88"/>
    </row>
    <row r="30" spans="1:8" s="79" customFormat="1" ht="12">
      <c r="A30" s="88"/>
      <c r="B30" s="89"/>
      <c r="C30" s="88"/>
      <c r="D30" s="90"/>
      <c r="E30" s="97"/>
      <c r="F30" s="97"/>
      <c r="G30" s="96"/>
      <c r="H30" s="88"/>
    </row>
    <row r="31" spans="1:8" s="79" customFormat="1" ht="12">
      <c r="A31" s="88"/>
      <c r="B31" s="89"/>
      <c r="C31" s="88"/>
      <c r="D31" s="90"/>
      <c r="E31" s="97"/>
      <c r="F31" s="97"/>
      <c r="G31" s="96"/>
      <c r="H31" s="88"/>
    </row>
    <row r="32" spans="1:8" s="79" customFormat="1" ht="12">
      <c r="A32" s="88"/>
      <c r="B32" s="89"/>
      <c r="C32" s="88"/>
      <c r="D32" s="90"/>
      <c r="E32" s="97"/>
      <c r="F32" s="97"/>
      <c r="G32" s="96"/>
      <c r="H32" s="88"/>
    </row>
    <row r="33" spans="1:8" s="79" customFormat="1" ht="12">
      <c r="A33" s="88"/>
      <c r="B33" s="89"/>
      <c r="C33" s="88"/>
      <c r="D33" s="90"/>
      <c r="E33" s="97"/>
      <c r="F33" s="97"/>
      <c r="G33" s="96"/>
      <c r="H33" s="88"/>
    </row>
    <row r="34" spans="1:8" s="79" customFormat="1" ht="12">
      <c r="A34" s="88"/>
      <c r="B34" s="89"/>
      <c r="C34" s="88"/>
      <c r="D34" s="90"/>
      <c r="E34" s="97"/>
      <c r="F34" s="97"/>
      <c r="G34" s="96"/>
      <c r="H34" s="88"/>
    </row>
    <row r="35" spans="1:8" s="79" customFormat="1" ht="12">
      <c r="A35" s="88"/>
      <c r="B35" s="89"/>
      <c r="C35" s="88"/>
      <c r="D35" s="90"/>
      <c r="E35" s="97"/>
      <c r="F35" s="97"/>
      <c r="G35" s="96"/>
      <c r="H35" s="88"/>
    </row>
    <row r="36" spans="1:8" s="79" customFormat="1" ht="12">
      <c r="A36" s="88"/>
      <c r="B36" s="89"/>
      <c r="C36" s="88"/>
      <c r="D36" s="90"/>
      <c r="E36" s="97"/>
      <c r="F36" s="97"/>
      <c r="G36" s="96"/>
      <c r="H36" s="88"/>
    </row>
    <row r="37" spans="1:8" s="79" customFormat="1" ht="12">
      <c r="A37" s="88"/>
      <c r="B37" s="89"/>
      <c r="C37" s="88"/>
      <c r="D37" s="90"/>
      <c r="E37" s="97"/>
      <c r="F37" s="97"/>
      <c r="G37" s="96"/>
      <c r="H37" s="88"/>
    </row>
    <row r="38" spans="1:8" s="79" customFormat="1" ht="12">
      <c r="A38" s="88"/>
      <c r="B38" s="89"/>
      <c r="C38" s="88"/>
      <c r="D38" s="90"/>
      <c r="E38" s="97"/>
      <c r="F38" s="97"/>
      <c r="G38" s="96"/>
      <c r="H38" s="88"/>
    </row>
    <row r="39" spans="1:8" s="79" customFormat="1" ht="12">
      <c r="A39" s="88"/>
      <c r="B39" s="89"/>
      <c r="C39" s="88"/>
      <c r="D39" s="90"/>
      <c r="E39" s="97"/>
      <c r="F39" s="97"/>
      <c r="G39" s="96"/>
      <c r="H39" s="88"/>
    </row>
    <row r="40" spans="1:8" s="79" customFormat="1" ht="12">
      <c r="A40" s="88"/>
      <c r="B40" s="89"/>
      <c r="C40" s="88"/>
      <c r="D40" s="90"/>
      <c r="E40" s="97"/>
      <c r="F40" s="97"/>
      <c r="G40" s="96"/>
      <c r="H40" s="88"/>
    </row>
    <row r="41" spans="1:8" s="79" customFormat="1" ht="12">
      <c r="A41" s="88"/>
      <c r="B41" s="89"/>
      <c r="C41" s="88"/>
      <c r="D41" s="90"/>
      <c r="E41" s="97"/>
      <c r="F41" s="97"/>
      <c r="G41" s="96"/>
      <c r="H41" s="88"/>
    </row>
    <row r="42" spans="1:8" s="79" customFormat="1" ht="12">
      <c r="A42" s="88"/>
      <c r="B42" s="89"/>
      <c r="C42" s="88"/>
      <c r="D42" s="90"/>
      <c r="E42" s="97"/>
      <c r="F42" s="97"/>
      <c r="G42" s="96"/>
      <c r="H42" s="88"/>
    </row>
    <row r="43" spans="1:8" s="79" customFormat="1" ht="12">
      <c r="A43" s="88"/>
      <c r="B43" s="89"/>
      <c r="C43" s="88"/>
      <c r="D43" s="90"/>
      <c r="E43" s="97"/>
      <c r="F43" s="97"/>
      <c r="G43" s="96"/>
      <c r="H43" s="88"/>
    </row>
    <row r="44" spans="1:8" s="79" customFormat="1" ht="12">
      <c r="A44" s="88"/>
      <c r="B44" s="89"/>
      <c r="C44" s="88"/>
      <c r="D44" s="90"/>
      <c r="E44" s="97"/>
      <c r="F44" s="97"/>
      <c r="G44" s="96"/>
      <c r="H44" s="88"/>
    </row>
    <row r="45" spans="1:8" s="79" customFormat="1" ht="12">
      <c r="A45" s="88"/>
      <c r="B45" s="89" t="s">
        <v>151</v>
      </c>
      <c r="C45" s="88"/>
      <c r="D45" s="90"/>
      <c r="E45" s="97"/>
      <c r="F45" s="97"/>
      <c r="G45" s="96"/>
      <c r="H45" s="88"/>
    </row>
    <row r="46" spans="1:8" s="79" customFormat="1" ht="12">
      <c r="A46" s="88"/>
      <c r="B46" s="89"/>
      <c r="C46" s="88"/>
      <c r="D46" s="90"/>
      <c r="E46" s="97"/>
      <c r="F46" s="97"/>
      <c r="G46" s="96"/>
      <c r="H46" s="88"/>
    </row>
    <row r="47" spans="1:8" s="79" customFormat="1" ht="12">
      <c r="A47" s="88"/>
      <c r="B47" s="89"/>
      <c r="C47" s="88"/>
      <c r="D47" s="90"/>
      <c r="E47" s="97"/>
      <c r="F47" s="97"/>
      <c r="G47" s="96"/>
      <c r="H47" s="88"/>
    </row>
    <row r="48" spans="1:8" s="79" customFormat="1" ht="12">
      <c r="A48" s="88"/>
      <c r="B48" s="89"/>
      <c r="C48" s="88"/>
      <c r="D48" s="90"/>
      <c r="E48" s="97"/>
      <c r="F48" s="97"/>
      <c r="G48" s="96"/>
      <c r="H48" s="88"/>
    </row>
    <row r="49" spans="1:8" s="79" customFormat="1" ht="12">
      <c r="A49" s="88"/>
      <c r="B49" s="89"/>
      <c r="C49" s="88"/>
      <c r="D49" s="90"/>
      <c r="E49" s="97"/>
      <c r="F49" s="97"/>
      <c r="G49" s="96"/>
      <c r="H49" s="88"/>
    </row>
    <row r="50" spans="1:8" s="79" customFormat="1" ht="12">
      <c r="A50" s="88"/>
      <c r="B50" s="89"/>
      <c r="C50" s="88"/>
      <c r="D50" s="90"/>
      <c r="E50" s="97"/>
      <c r="F50" s="97"/>
      <c r="G50" s="96"/>
      <c r="H50" s="88"/>
    </row>
    <row r="51" spans="1:8" s="79" customFormat="1" ht="12">
      <c r="A51" s="88"/>
      <c r="B51" s="89"/>
      <c r="C51" s="88"/>
      <c r="D51" s="90"/>
      <c r="E51" s="97"/>
      <c r="F51" s="97"/>
      <c r="G51" s="96"/>
      <c r="H51" s="88"/>
    </row>
    <row r="52" spans="1:8" s="79" customFormat="1" ht="12">
      <c r="A52" s="88"/>
      <c r="B52" s="89"/>
      <c r="C52" s="88"/>
      <c r="D52" s="90"/>
      <c r="E52" s="97"/>
      <c r="F52" s="97"/>
      <c r="G52" s="96"/>
      <c r="H52" s="88"/>
    </row>
    <row r="53" spans="1:8" s="79" customFormat="1" ht="12">
      <c r="A53" s="88"/>
      <c r="B53" s="89"/>
      <c r="C53" s="88"/>
      <c r="D53" s="90"/>
      <c r="E53" s="97"/>
      <c r="F53" s="97"/>
      <c r="G53" s="96"/>
      <c r="H53" s="88"/>
    </row>
    <row r="54" spans="1:8" s="79" customFormat="1" ht="12">
      <c r="A54" s="88"/>
      <c r="B54" s="89"/>
      <c r="C54" s="88"/>
      <c r="D54" s="90"/>
      <c r="E54" s="97"/>
      <c r="F54" s="97"/>
      <c r="G54" s="96"/>
      <c r="H54" s="88"/>
    </row>
    <row r="55" spans="1:8" s="79" customFormat="1" ht="12">
      <c r="A55" s="88"/>
      <c r="B55" s="89"/>
      <c r="C55" s="88"/>
      <c r="D55" s="90"/>
      <c r="E55" s="97"/>
      <c r="F55" s="97"/>
      <c r="G55" s="96"/>
      <c r="H55" s="88"/>
    </row>
    <row r="56" spans="1:8" s="79" customFormat="1" ht="12">
      <c r="A56" s="88"/>
      <c r="B56" s="89"/>
      <c r="C56" s="88"/>
      <c r="D56" s="90"/>
      <c r="E56" s="97"/>
      <c r="F56" s="97"/>
      <c r="G56" s="96"/>
      <c r="H56" s="88"/>
    </row>
    <row r="57" spans="1:8" s="79" customFormat="1" ht="12">
      <c r="A57" s="88"/>
      <c r="B57" s="89"/>
      <c r="C57" s="88"/>
      <c r="D57" s="90"/>
      <c r="E57" s="97"/>
      <c r="F57" s="97"/>
      <c r="G57" s="96"/>
      <c r="H57" s="88"/>
    </row>
    <row r="58" spans="1:8" s="79" customFormat="1" ht="12">
      <c r="A58" s="88"/>
      <c r="B58" s="89"/>
      <c r="C58" s="88"/>
      <c r="D58" s="90"/>
      <c r="E58" s="97"/>
      <c r="F58" s="97"/>
      <c r="G58" s="96"/>
      <c r="H58" s="88"/>
    </row>
    <row r="59" spans="1:8" s="79" customFormat="1" ht="12">
      <c r="A59" s="88"/>
      <c r="B59" s="89"/>
      <c r="C59" s="88"/>
      <c r="D59" s="90"/>
      <c r="E59" s="97"/>
      <c r="F59" s="97"/>
      <c r="G59" s="96"/>
      <c r="H59" s="88"/>
    </row>
    <row r="60" spans="1:8" s="79" customFormat="1" ht="12">
      <c r="A60" s="88"/>
      <c r="B60" s="89"/>
      <c r="C60" s="88"/>
      <c r="D60" s="90"/>
      <c r="E60" s="97"/>
      <c r="F60" s="97"/>
      <c r="G60" s="96"/>
      <c r="H60" s="88"/>
    </row>
    <row r="61" spans="1:8" s="79" customFormat="1" ht="12">
      <c r="A61" s="88"/>
      <c r="B61" s="89"/>
      <c r="C61" s="88"/>
      <c r="D61" s="90"/>
      <c r="E61" s="97"/>
      <c r="F61" s="97"/>
      <c r="G61" s="96"/>
      <c r="H61" s="88"/>
    </row>
    <row r="62" spans="1:8" s="79" customFormat="1" ht="12">
      <c r="A62" s="88"/>
      <c r="B62" s="89"/>
      <c r="C62" s="88"/>
      <c r="D62" s="90"/>
      <c r="E62" s="97"/>
      <c r="F62" s="97"/>
      <c r="G62" s="96"/>
      <c r="H62" s="88"/>
    </row>
    <row r="63" spans="1:8" s="79" customFormat="1" ht="12">
      <c r="A63" s="88"/>
      <c r="B63" s="89"/>
      <c r="C63" s="88"/>
      <c r="D63" s="90"/>
      <c r="E63" s="97"/>
      <c r="F63" s="97"/>
      <c r="G63" s="96"/>
      <c r="H63" s="88"/>
    </row>
    <row r="64" spans="1:8" s="79" customFormat="1" ht="12">
      <c r="A64" s="88"/>
      <c r="B64" s="89"/>
      <c r="C64" s="88"/>
      <c r="D64" s="90"/>
      <c r="E64" s="97"/>
      <c r="F64" s="97"/>
      <c r="G64" s="96"/>
      <c r="H64" s="88"/>
    </row>
    <row r="65" spans="1:8" s="79" customFormat="1" ht="12">
      <c r="A65" s="88"/>
      <c r="B65" s="89"/>
      <c r="C65" s="88"/>
      <c r="D65" s="90"/>
      <c r="E65" s="97"/>
      <c r="F65" s="97"/>
      <c r="G65" s="96"/>
      <c r="H65" s="88"/>
    </row>
    <row r="66" spans="1:8" s="79" customFormat="1" ht="12">
      <c r="A66" s="88"/>
      <c r="B66" s="89"/>
      <c r="C66" s="88"/>
      <c r="D66" s="90"/>
      <c r="E66" s="97"/>
      <c r="F66" s="97"/>
      <c r="G66" s="96"/>
      <c r="H66" s="88"/>
    </row>
    <row r="67" spans="1:8" s="79" customFormat="1" ht="12">
      <c r="A67" s="88"/>
      <c r="B67" s="89"/>
      <c r="C67" s="88"/>
      <c r="D67" s="90"/>
      <c r="E67" s="97"/>
      <c r="F67" s="97"/>
      <c r="G67" s="96"/>
      <c r="H67" s="88"/>
    </row>
    <row r="68" spans="1:8" s="79" customFormat="1" ht="12">
      <c r="A68" s="88"/>
      <c r="B68" s="89"/>
      <c r="C68" s="88"/>
      <c r="D68" s="90"/>
      <c r="E68" s="97"/>
      <c r="F68" s="97"/>
      <c r="G68" s="96"/>
      <c r="H68" s="88"/>
    </row>
    <row r="69" spans="1:8" s="79" customFormat="1" ht="12">
      <c r="A69" s="88"/>
      <c r="B69" s="89"/>
      <c r="C69" s="88"/>
      <c r="D69" s="90"/>
      <c r="E69" s="97"/>
      <c r="F69" s="97"/>
      <c r="G69" s="96"/>
      <c r="H69" s="88"/>
    </row>
    <row r="70" spans="1:8" s="79" customFormat="1" ht="12">
      <c r="A70" s="88"/>
      <c r="B70" s="89"/>
      <c r="C70" s="88"/>
      <c r="D70" s="90"/>
      <c r="E70" s="97"/>
      <c r="F70" s="97"/>
      <c r="G70" s="96"/>
      <c r="H70" s="88"/>
    </row>
    <row r="71" spans="1:8" s="79" customFormat="1" ht="12">
      <c r="A71" s="88"/>
      <c r="B71" s="89"/>
      <c r="C71" s="88"/>
      <c r="D71" s="90"/>
      <c r="E71" s="97"/>
      <c r="F71" s="97"/>
      <c r="G71" s="96"/>
      <c r="H71" s="88"/>
    </row>
    <row r="72" spans="1:8" s="79" customFormat="1" ht="12">
      <c r="A72" s="88"/>
      <c r="B72" s="89"/>
      <c r="C72" s="88"/>
      <c r="D72" s="90"/>
      <c r="E72" s="97"/>
      <c r="F72" s="97"/>
      <c r="G72" s="96"/>
      <c r="H72" s="88"/>
    </row>
    <row r="73" spans="1:8" s="79" customFormat="1" ht="12">
      <c r="A73" s="88"/>
      <c r="B73" s="89"/>
      <c r="C73" s="88"/>
      <c r="D73" s="90"/>
      <c r="E73" s="97"/>
      <c r="F73" s="97"/>
      <c r="G73" s="96"/>
      <c r="H73" s="88"/>
    </row>
    <row r="74" spans="1:8" s="79" customFormat="1" ht="12">
      <c r="A74" s="88"/>
      <c r="B74" s="89"/>
      <c r="C74" s="88"/>
      <c r="D74" s="90"/>
      <c r="E74" s="97"/>
      <c r="F74" s="97"/>
      <c r="G74" s="96"/>
      <c r="H74" s="88"/>
    </row>
    <row r="75" spans="1:8" s="79" customFormat="1" ht="12">
      <c r="A75" s="88"/>
      <c r="B75" s="89"/>
      <c r="C75" s="88"/>
      <c r="D75" s="90"/>
      <c r="E75" s="97"/>
      <c r="F75" s="97"/>
      <c r="G75" s="96"/>
      <c r="H75" s="88"/>
    </row>
    <row r="76" spans="1:8" s="79" customFormat="1" ht="12">
      <c r="A76" s="88"/>
      <c r="B76" s="89"/>
      <c r="C76" s="88"/>
      <c r="D76" s="90"/>
      <c r="E76" s="97"/>
      <c r="F76" s="97"/>
      <c r="G76" s="96"/>
      <c r="H76" s="88"/>
    </row>
    <row r="77" spans="1:8" s="79" customFormat="1" ht="12">
      <c r="A77" s="88"/>
      <c r="B77" s="89"/>
      <c r="C77" s="88"/>
      <c r="D77" s="90"/>
      <c r="E77" s="97"/>
      <c r="F77" s="97"/>
      <c r="G77" s="96"/>
      <c r="H77" s="88"/>
    </row>
    <row r="78" spans="1:8" s="79" customFormat="1" ht="12">
      <c r="A78" s="88"/>
      <c r="B78" s="89"/>
      <c r="C78" s="88"/>
      <c r="D78" s="90"/>
      <c r="E78" s="97"/>
      <c r="F78" s="97"/>
      <c r="G78" s="96"/>
      <c r="H78" s="88"/>
    </row>
    <row r="79" spans="1:8" s="79" customFormat="1" ht="12">
      <c r="A79" s="88"/>
      <c r="B79" s="89"/>
      <c r="C79" s="88"/>
      <c r="D79" s="90"/>
      <c r="E79" s="97"/>
      <c r="F79" s="97"/>
      <c r="G79" s="96"/>
      <c r="H79" s="88"/>
    </row>
    <row r="80" spans="1:8" s="79" customFormat="1" ht="12">
      <c r="A80" s="88"/>
      <c r="B80" s="89"/>
      <c r="C80" s="88"/>
      <c r="D80" s="90"/>
      <c r="E80" s="97"/>
      <c r="F80" s="97"/>
      <c r="G80" s="96"/>
      <c r="H80" s="88"/>
    </row>
    <row r="81" spans="1:8" s="79" customFormat="1" ht="12">
      <c r="A81" s="88"/>
      <c r="B81" s="89"/>
      <c r="C81" s="88"/>
      <c r="D81" s="90"/>
      <c r="E81" s="97"/>
      <c r="F81" s="97"/>
      <c r="G81" s="96"/>
      <c r="H81" s="88"/>
    </row>
    <row r="82" spans="1:8" s="79" customFormat="1" ht="12">
      <c r="A82" s="88"/>
      <c r="B82" s="89"/>
      <c r="C82" s="88"/>
      <c r="D82" s="90"/>
      <c r="E82" s="97"/>
      <c r="F82" s="97"/>
      <c r="G82" s="96"/>
      <c r="H82" s="88"/>
    </row>
    <row r="83" spans="1:8" s="79" customFormat="1" ht="12">
      <c r="A83" s="88"/>
      <c r="B83" s="89"/>
      <c r="C83" s="88"/>
      <c r="D83" s="90"/>
      <c r="E83" s="97"/>
      <c r="F83" s="97"/>
      <c r="G83" s="96"/>
      <c r="H83" s="88"/>
    </row>
    <row r="84" spans="1:8" s="79" customFormat="1" ht="12">
      <c r="A84" s="88"/>
      <c r="B84" s="89"/>
      <c r="C84" s="88"/>
      <c r="D84" s="90"/>
      <c r="E84" s="97"/>
      <c r="F84" s="97"/>
      <c r="G84" s="96"/>
      <c r="H84" s="88"/>
    </row>
    <row r="85" spans="1:8" s="79" customFormat="1" ht="12">
      <c r="A85" s="88"/>
      <c r="B85" s="89"/>
      <c r="C85" s="88"/>
      <c r="D85" s="90"/>
      <c r="E85" s="97"/>
      <c r="F85" s="97"/>
      <c r="G85" s="96"/>
      <c r="H85" s="88"/>
    </row>
    <row r="86" spans="1:8" s="79" customFormat="1" ht="12">
      <c r="A86" s="88"/>
      <c r="B86" s="89"/>
      <c r="C86" s="88"/>
      <c r="D86" s="90"/>
      <c r="E86" s="97"/>
      <c r="F86" s="97"/>
      <c r="G86" s="96"/>
      <c r="H86" s="88"/>
    </row>
    <row r="87" spans="1:8" s="79" customFormat="1" ht="12">
      <c r="A87" s="88"/>
      <c r="B87" s="89"/>
      <c r="C87" s="88"/>
      <c r="D87" s="90"/>
      <c r="E87" s="97"/>
      <c r="F87" s="97"/>
      <c r="G87" s="96"/>
      <c r="H87" s="88"/>
    </row>
    <row r="88" spans="1:8" s="79" customFormat="1" ht="12">
      <c r="A88" s="88"/>
      <c r="B88" s="89"/>
      <c r="C88" s="88"/>
      <c r="D88" s="90"/>
      <c r="E88" s="97"/>
      <c r="F88" s="97"/>
      <c r="G88" s="96"/>
      <c r="H88" s="88"/>
    </row>
    <row r="89" spans="1:8" s="79" customFormat="1" ht="12">
      <c r="A89" s="88"/>
      <c r="B89" s="89"/>
      <c r="C89" s="88"/>
      <c r="D89" s="90"/>
      <c r="E89" s="97"/>
      <c r="F89" s="97"/>
      <c r="G89" s="96"/>
      <c r="H89" s="88"/>
    </row>
    <row r="90" spans="1:8" s="79" customFormat="1" ht="12">
      <c r="A90" s="88"/>
      <c r="B90" s="89"/>
      <c r="C90" s="88"/>
      <c r="D90" s="90"/>
      <c r="E90" s="97"/>
      <c r="F90" s="97"/>
      <c r="G90" s="96"/>
      <c r="H90" s="88"/>
    </row>
    <row r="91" spans="1:8" s="79" customFormat="1" ht="12">
      <c r="A91" s="88"/>
      <c r="B91" s="89"/>
      <c r="C91" s="88"/>
      <c r="D91" s="90"/>
      <c r="E91" s="97"/>
      <c r="F91" s="97"/>
      <c r="G91" s="96"/>
      <c r="H91" s="88"/>
    </row>
    <row r="92" spans="1:8" s="79" customFormat="1" ht="12">
      <c r="A92" s="88"/>
      <c r="B92" s="89"/>
      <c r="C92" s="88"/>
      <c r="D92" s="90"/>
      <c r="E92" s="97"/>
      <c r="F92" s="97"/>
      <c r="G92" s="96"/>
      <c r="H92" s="88"/>
    </row>
    <row r="93" spans="1:8" s="79" customFormat="1" ht="12">
      <c r="A93" s="88"/>
      <c r="B93" s="89"/>
      <c r="C93" s="88"/>
      <c r="D93" s="90"/>
      <c r="E93" s="97"/>
      <c r="F93" s="97"/>
      <c r="G93" s="96"/>
      <c r="H93" s="88"/>
    </row>
    <row r="94" spans="1:8" s="79" customFormat="1" ht="12">
      <c r="A94" s="88"/>
      <c r="B94" s="89"/>
      <c r="C94" s="88"/>
      <c r="D94" s="90"/>
      <c r="E94" s="97"/>
      <c r="F94" s="97"/>
      <c r="G94" s="96"/>
      <c r="H94" s="88"/>
    </row>
    <row r="95" spans="1:8" s="79" customFormat="1" ht="12">
      <c r="A95" s="88"/>
      <c r="B95" s="89"/>
      <c r="C95" s="88"/>
      <c r="D95" s="90"/>
      <c r="E95" s="97"/>
      <c r="F95" s="97"/>
      <c r="G95" s="96"/>
      <c r="H95" s="88"/>
    </row>
    <row r="96" spans="1:8" s="79" customFormat="1" ht="12">
      <c r="A96" s="88"/>
      <c r="B96" s="89"/>
      <c r="C96" s="88"/>
      <c r="D96" s="90"/>
      <c r="E96" s="97"/>
      <c r="F96" s="97"/>
      <c r="G96" s="96"/>
      <c r="H96" s="88"/>
    </row>
    <row r="97" spans="1:8" s="79" customFormat="1" ht="12">
      <c r="A97" s="88"/>
      <c r="B97" s="89"/>
      <c r="C97" s="88"/>
      <c r="D97" s="90"/>
      <c r="E97" s="97"/>
      <c r="F97" s="97"/>
      <c r="G97" s="96"/>
      <c r="H97" s="88"/>
    </row>
    <row r="98" spans="1:8" s="79" customFormat="1" ht="12">
      <c r="A98" s="88"/>
      <c r="B98" s="89"/>
      <c r="C98" s="88"/>
      <c r="D98" s="90"/>
      <c r="E98" s="97"/>
      <c r="F98" s="97"/>
      <c r="G98" s="96"/>
      <c r="H98" s="88"/>
    </row>
    <row r="99" spans="1:8" s="79" customFormat="1" ht="12">
      <c r="A99" s="88"/>
      <c r="B99" s="89"/>
      <c r="C99" s="88"/>
      <c r="D99" s="90"/>
      <c r="E99" s="97"/>
      <c r="F99" s="97"/>
      <c r="G99" s="96"/>
      <c r="H99" s="88"/>
    </row>
    <row r="100" spans="1:8" s="79" customFormat="1" ht="12">
      <c r="A100" s="88"/>
      <c r="B100" s="89"/>
      <c r="C100" s="88"/>
      <c r="D100" s="90"/>
      <c r="E100" s="97"/>
      <c r="F100" s="97"/>
      <c r="G100" s="96"/>
      <c r="H100" s="88"/>
    </row>
    <row r="101" spans="1:8" s="79" customFormat="1" ht="12">
      <c r="A101" s="88"/>
      <c r="B101" s="89"/>
      <c r="C101" s="88"/>
      <c r="D101" s="90"/>
      <c r="E101" s="97"/>
      <c r="F101" s="97"/>
      <c r="G101" s="96"/>
      <c r="H101" s="88"/>
    </row>
    <row r="102" spans="1:8" s="79" customFormat="1" ht="12">
      <c r="A102" s="88"/>
      <c r="B102" s="89"/>
      <c r="C102" s="88"/>
      <c r="D102" s="90"/>
      <c r="E102" s="97"/>
      <c r="F102" s="97"/>
      <c r="G102" s="96"/>
      <c r="H102" s="88"/>
    </row>
    <row r="103" spans="1:8" s="79" customFormat="1" ht="12">
      <c r="A103" s="88"/>
      <c r="B103" s="89"/>
      <c r="C103" s="88"/>
      <c r="D103" s="90"/>
      <c r="E103" s="97"/>
      <c r="F103" s="97"/>
      <c r="G103" s="96"/>
      <c r="H103" s="88"/>
    </row>
    <row r="104" spans="1:8" s="79" customFormat="1" ht="12">
      <c r="A104" s="88"/>
      <c r="B104" s="89"/>
      <c r="C104" s="88"/>
      <c r="D104" s="90"/>
      <c r="E104" s="97"/>
      <c r="F104" s="97"/>
      <c r="G104" s="96"/>
      <c r="H104" s="88"/>
    </row>
    <row r="105" spans="1:8" s="79" customFormat="1" ht="12">
      <c r="A105" s="88"/>
      <c r="B105" s="89"/>
      <c r="C105" s="88"/>
      <c r="D105" s="90"/>
      <c r="E105" s="97"/>
      <c r="F105" s="97"/>
      <c r="G105" s="96"/>
      <c r="H105" s="88"/>
    </row>
    <row r="106" spans="1:8" s="79" customFormat="1" ht="12">
      <c r="A106" s="88"/>
      <c r="B106" s="89"/>
      <c r="C106" s="88"/>
      <c r="D106" s="90"/>
      <c r="E106" s="97"/>
      <c r="F106" s="97"/>
      <c r="G106" s="96"/>
      <c r="H106" s="88"/>
    </row>
    <row r="107" spans="1:8" s="79" customFormat="1" ht="12">
      <c r="A107" s="88"/>
      <c r="B107" s="89"/>
      <c r="C107" s="88"/>
      <c r="D107" s="90"/>
      <c r="E107" s="97"/>
      <c r="F107" s="97"/>
      <c r="G107" s="96"/>
      <c r="H107" s="88"/>
    </row>
    <row r="108" spans="1:8" s="79" customFormat="1" ht="12">
      <c r="A108" s="88"/>
      <c r="B108" s="89"/>
      <c r="C108" s="88"/>
      <c r="D108" s="90"/>
      <c r="E108" s="97"/>
      <c r="F108" s="97"/>
      <c r="G108" s="96"/>
      <c r="H108" s="88"/>
    </row>
    <row r="109" spans="1:8" s="79" customFormat="1" ht="12">
      <c r="A109" s="88"/>
      <c r="B109" s="89"/>
      <c r="C109" s="88"/>
      <c r="D109" s="90"/>
      <c r="E109" s="97"/>
      <c r="F109" s="97"/>
      <c r="G109" s="96"/>
      <c r="H109" s="88"/>
    </row>
    <row r="110" spans="1:8" s="79" customFormat="1" ht="12">
      <c r="A110" s="88"/>
      <c r="B110" s="89"/>
      <c r="C110" s="88"/>
      <c r="D110" s="90"/>
      <c r="E110" s="97"/>
      <c r="F110" s="97"/>
      <c r="G110" s="96"/>
      <c r="H110" s="88"/>
    </row>
    <row r="111" spans="1:8" s="79" customFormat="1" ht="12">
      <c r="A111" s="88"/>
      <c r="B111" s="89"/>
      <c r="C111" s="88"/>
      <c r="D111" s="90"/>
      <c r="E111" s="97"/>
      <c r="F111" s="97"/>
      <c r="G111" s="96"/>
      <c r="H111" s="88"/>
    </row>
    <row r="112" spans="1:8" s="79" customFormat="1" ht="12">
      <c r="A112" s="88"/>
      <c r="B112" s="89"/>
      <c r="C112" s="88"/>
      <c r="D112" s="90"/>
      <c r="E112" s="97"/>
      <c r="F112" s="97"/>
      <c r="G112" s="96"/>
      <c r="H112" s="88"/>
    </row>
    <row r="113" spans="1:8" s="79" customFormat="1" ht="12">
      <c r="A113" s="88"/>
      <c r="B113" s="89"/>
      <c r="C113" s="88"/>
      <c r="D113" s="90"/>
      <c r="E113" s="97"/>
      <c r="F113" s="97"/>
      <c r="G113" s="96"/>
      <c r="H113" s="88"/>
    </row>
    <row r="114" spans="1:8" s="79" customFormat="1" ht="12">
      <c r="A114" s="88"/>
      <c r="B114" s="89"/>
      <c r="C114" s="88"/>
      <c r="D114" s="90"/>
      <c r="E114" s="97"/>
      <c r="F114" s="97"/>
      <c r="G114" s="96"/>
      <c r="H114" s="88"/>
    </row>
    <row r="115" spans="1:8" s="79" customFormat="1" ht="12">
      <c r="A115" s="88"/>
      <c r="B115" s="89"/>
      <c r="C115" s="88"/>
      <c r="D115" s="90"/>
      <c r="E115" s="97"/>
      <c r="F115" s="97"/>
      <c r="G115" s="96"/>
      <c r="H115" s="88"/>
    </row>
    <row r="116" spans="1:8" s="79" customFormat="1" ht="12">
      <c r="A116" s="88"/>
      <c r="B116" s="89"/>
      <c r="C116" s="88"/>
      <c r="D116" s="90"/>
      <c r="E116" s="97"/>
      <c r="F116" s="97"/>
      <c r="G116" s="96"/>
      <c r="H116" s="88"/>
    </row>
    <row r="117" spans="1:8" s="79" customFormat="1" ht="12">
      <c r="A117" s="88"/>
      <c r="B117" s="89"/>
      <c r="C117" s="88"/>
      <c r="D117" s="90"/>
      <c r="E117" s="97"/>
      <c r="F117" s="97"/>
      <c r="G117" s="96"/>
      <c r="H117" s="88"/>
    </row>
    <row r="118" spans="1:8" s="79" customFormat="1" ht="12">
      <c r="A118" s="88"/>
      <c r="B118" s="89"/>
      <c r="C118" s="88"/>
      <c r="D118" s="90"/>
      <c r="E118" s="97"/>
      <c r="F118" s="97"/>
      <c r="G118" s="96"/>
      <c r="H118" s="88"/>
    </row>
    <row r="119" spans="1:8" s="79" customFormat="1" ht="12">
      <c r="A119" s="88"/>
      <c r="B119" s="89"/>
      <c r="C119" s="88"/>
      <c r="D119" s="90"/>
      <c r="E119" s="97"/>
      <c r="F119" s="97"/>
      <c r="G119" s="96"/>
      <c r="H119" s="88"/>
    </row>
    <row r="120" spans="1:8" s="79" customFormat="1" ht="12">
      <c r="A120" s="88"/>
      <c r="B120" s="89"/>
      <c r="C120" s="88"/>
      <c r="D120" s="90"/>
      <c r="E120" s="97"/>
      <c r="F120" s="97"/>
      <c r="G120" s="96"/>
      <c r="H120" s="88"/>
    </row>
    <row r="121" spans="1:8" s="79" customFormat="1" ht="12">
      <c r="A121" s="88"/>
      <c r="B121" s="89"/>
      <c r="C121" s="88"/>
      <c r="D121" s="90"/>
      <c r="E121" s="97"/>
      <c r="F121" s="97"/>
      <c r="G121" s="96"/>
      <c r="H121" s="88"/>
    </row>
    <row r="122" spans="1:8" s="79" customFormat="1" ht="12">
      <c r="A122" s="88"/>
      <c r="B122" s="89"/>
      <c r="C122" s="88"/>
      <c r="D122" s="90"/>
      <c r="E122" s="97"/>
      <c r="F122" s="97"/>
      <c r="G122" s="96"/>
      <c r="H122" s="88"/>
    </row>
    <row r="123" spans="1:8" s="79" customFormat="1" ht="12">
      <c r="A123" s="88"/>
      <c r="B123" s="89"/>
      <c r="C123" s="88"/>
      <c r="D123" s="90"/>
      <c r="E123" s="97"/>
      <c r="F123" s="97"/>
      <c r="G123" s="96"/>
      <c r="H123" s="88"/>
    </row>
    <row r="124" spans="1:8" s="79" customFormat="1" ht="12">
      <c r="A124" s="88"/>
      <c r="B124" s="89"/>
      <c r="C124" s="88"/>
      <c r="D124" s="90"/>
      <c r="E124" s="97"/>
      <c r="F124" s="97"/>
      <c r="G124" s="96"/>
      <c r="H124" s="88"/>
    </row>
  </sheetData>
  <sheetProtection password="CAEC" sheet="1" objects="1" scenarios="1"/>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&amp;C&amp;6 &amp; List: &amp;A&amp;R&amp;P</oddFooter>
  </headerFooter>
</worksheet>
</file>

<file path=xl/worksheets/sheet4.xml><?xml version="1.0" encoding="utf-8"?>
<worksheet xmlns="http://schemas.openxmlformats.org/spreadsheetml/2006/main" xmlns:r="http://schemas.openxmlformats.org/officeDocument/2006/relationships">
  <sheetPr codeName="List21"/>
  <dimension ref="A1:P135"/>
  <sheetViews>
    <sheetView view="pageBreakPreview" zoomScale="120" zoomScaleSheetLayoutView="120" zoomScalePageLayoutView="0" workbookViewId="0" topLeftCell="A1">
      <selection activeCell="F31" sqref="F31"/>
    </sheetView>
  </sheetViews>
  <sheetFormatPr defaultColWidth="9.00390625" defaultRowHeight="12.75"/>
  <cols>
    <col min="1" max="1" width="5.625" style="77" customWidth="1"/>
    <col min="2" max="2" width="38.375" style="111" customWidth="1"/>
    <col min="3" max="3" width="12.375" style="77" customWidth="1"/>
    <col min="4" max="4" width="8.25390625" style="112" customWidth="1"/>
    <col min="5" max="5" width="1.875" style="113" customWidth="1"/>
    <col min="6" max="6" width="20.00390625" style="113" customWidth="1"/>
    <col min="7" max="7" width="20.375" style="95" customWidth="1"/>
    <col min="8" max="8" width="19.375" style="77" customWidth="1"/>
    <col min="9" max="9" width="11.00390625" style="122" customWidth="1"/>
    <col min="10" max="10" width="10.125" style="122" customWidth="1"/>
    <col min="11" max="11" width="9.125" style="122"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5" s="123" customFormat="1" ht="18">
      <c r="A1" s="107" t="str">
        <f>+OSNOVA!A2</f>
        <v>POPIS DEL S PREDRAČUNOM</v>
      </c>
      <c r="D1" s="108"/>
      <c r="E1" s="109"/>
      <c r="F1" s="110"/>
      <c r="G1" s="110"/>
      <c r="H1" s="94"/>
      <c r="I1" s="147"/>
      <c r="J1" s="147"/>
      <c r="L1" s="110"/>
      <c r="M1" s="110"/>
      <c r="N1" s="93"/>
      <c r="O1" s="76"/>
    </row>
    <row r="2" spans="1:15" s="123" customFormat="1" ht="18">
      <c r="A2" s="107"/>
      <c r="B2" s="107"/>
      <c r="D2" s="108"/>
      <c r="E2" s="109"/>
      <c r="F2" s="110"/>
      <c r="G2" s="110"/>
      <c r="H2" s="94"/>
      <c r="I2" s="147"/>
      <c r="J2" s="147"/>
      <c r="L2" s="110"/>
      <c r="M2" s="110"/>
      <c r="N2" s="93"/>
      <c r="O2" s="76"/>
    </row>
    <row r="3" spans="1:15" s="123" customFormat="1" ht="18">
      <c r="A3" s="291" t="str">
        <f>OSNOVA!G41</f>
        <v>A.</v>
      </c>
      <c r="B3" s="107" t="str">
        <f>OSNOVA!H41</f>
        <v>GRADBENA DELA</v>
      </c>
      <c r="D3" s="108"/>
      <c r="E3" s="109"/>
      <c r="F3" s="110"/>
      <c r="G3" s="110"/>
      <c r="H3" s="94"/>
      <c r="I3" s="147"/>
      <c r="J3" s="147"/>
      <c r="L3" s="110"/>
      <c r="M3" s="110"/>
      <c r="N3" s="93"/>
      <c r="O3" s="76"/>
    </row>
    <row r="4" spans="1:15" s="123" customFormat="1" ht="18">
      <c r="A4" s="107"/>
      <c r="B4" s="106"/>
      <c r="C4" s="107"/>
      <c r="D4" s="108"/>
      <c r="E4" s="109"/>
      <c r="F4" s="110"/>
      <c r="G4" s="110"/>
      <c r="H4" s="94"/>
      <c r="I4" s="147"/>
      <c r="J4" s="147"/>
      <c r="L4" s="110"/>
      <c r="M4" s="110"/>
      <c r="N4" s="93"/>
      <c r="O4" s="76"/>
    </row>
    <row r="5" spans="1:15" s="173" customFormat="1" ht="19.5" thickBot="1">
      <c r="A5" s="200" t="str">
        <f>+OSNOVA!E43</f>
        <v>REKAPITULACIJA</v>
      </c>
      <c r="B5" s="200"/>
      <c r="C5" s="200"/>
      <c r="D5" s="200"/>
      <c r="E5" s="200"/>
      <c r="F5" s="200"/>
      <c r="G5" s="170"/>
      <c r="H5" s="171"/>
      <c r="I5" s="172"/>
      <c r="J5" s="172"/>
      <c r="L5" s="170"/>
      <c r="M5" s="170"/>
      <c r="N5" s="174"/>
      <c r="O5" s="175"/>
    </row>
    <row r="6" spans="1:15" s="123" customFormat="1" ht="18">
      <c r="A6" s="107"/>
      <c r="B6" s="106"/>
      <c r="C6" s="107"/>
      <c r="D6" s="108"/>
      <c r="E6" s="109"/>
      <c r="F6" s="110"/>
      <c r="G6" s="110"/>
      <c r="H6" s="94"/>
      <c r="I6" s="147"/>
      <c r="J6" s="147"/>
      <c r="L6" s="110"/>
      <c r="M6" s="110"/>
      <c r="N6" s="93"/>
      <c r="O6" s="76"/>
    </row>
    <row r="7" spans="1:9" s="185" customFormat="1" ht="12.75" customHeight="1">
      <c r="A7" s="186" t="s">
        <v>158</v>
      </c>
      <c r="B7" s="187"/>
      <c r="C7" s="186"/>
      <c r="D7" s="186"/>
      <c r="E7" s="186"/>
      <c r="F7" s="186"/>
      <c r="G7" s="182"/>
      <c r="H7" s="91"/>
      <c r="I7" s="87"/>
    </row>
    <row r="8" spans="1:16" s="152" customFormat="1" ht="12.75">
      <c r="A8" s="248"/>
      <c r="B8" s="249"/>
      <c r="C8" s="250"/>
      <c r="D8" s="251"/>
      <c r="E8" s="252"/>
      <c r="F8" s="252"/>
      <c r="G8" s="253"/>
      <c r="H8" s="254"/>
      <c r="M8" s="255"/>
      <c r="O8" s="256"/>
      <c r="P8" s="256"/>
    </row>
    <row r="9" spans="1:16" s="150" customFormat="1" ht="12.75">
      <c r="A9" s="189"/>
      <c r="B9" s="190"/>
      <c r="D9" s="191"/>
      <c r="E9" s="188"/>
      <c r="F9" s="188"/>
      <c r="G9" s="192"/>
      <c r="M9" s="185"/>
      <c r="O9" s="188"/>
      <c r="P9" s="188"/>
    </row>
    <row r="10" spans="1:16" s="150" customFormat="1" ht="15">
      <c r="A10" s="155" t="str">
        <f>OSNOVA!G45</f>
        <v>I.</v>
      </c>
      <c r="B10" s="114" t="str">
        <f>OSNOVA!H45</f>
        <v>Pripravljalna dela</v>
      </c>
      <c r="D10" s="191"/>
      <c r="E10" s="188"/>
      <c r="F10" s="408">
        <f>'Pripravljalna dela'!G32</f>
        <v>0</v>
      </c>
      <c r="G10" s="192"/>
      <c r="M10" s="185"/>
      <c r="O10" s="188"/>
      <c r="P10" s="188"/>
    </row>
    <row r="11" spans="1:16" s="150" customFormat="1" ht="15">
      <c r="A11" s="155"/>
      <c r="B11" s="190"/>
      <c r="D11" s="191"/>
      <c r="E11" s="188"/>
      <c r="F11" s="188"/>
      <c r="G11" s="192"/>
      <c r="M11" s="185"/>
      <c r="O11" s="188"/>
      <c r="P11" s="188"/>
    </row>
    <row r="12" spans="1:16" s="150" customFormat="1" ht="15">
      <c r="A12" s="292" t="str">
        <f>OSNOVA!G46</f>
        <v>II.</v>
      </c>
      <c r="B12" s="114" t="str">
        <f>OSNOVA!H46</f>
        <v>Rušitvena dela</v>
      </c>
      <c r="C12" s="114"/>
      <c r="D12" s="114"/>
      <c r="E12" s="114"/>
      <c r="F12" s="450">
        <f>'Rušitvena dela'!G29</f>
        <v>0</v>
      </c>
      <c r="G12" s="192"/>
      <c r="M12" s="185"/>
      <c r="O12" s="188"/>
      <c r="P12" s="188"/>
    </row>
    <row r="13" spans="1:16" s="150" customFormat="1" ht="15">
      <c r="A13" s="292"/>
      <c r="B13" s="190"/>
      <c r="D13" s="191"/>
      <c r="E13" s="188"/>
      <c r="F13" s="188"/>
      <c r="G13" s="192"/>
      <c r="M13" s="185"/>
      <c r="O13" s="188"/>
      <c r="P13" s="188"/>
    </row>
    <row r="14" spans="1:16" s="150" customFormat="1" ht="15">
      <c r="A14" s="362" t="str">
        <f>OSNOVA!G47</f>
        <v>III.</v>
      </c>
      <c r="B14" s="415" t="str">
        <f>OSNOVA!H47</f>
        <v>Zemeljska dela</v>
      </c>
      <c r="D14" s="236"/>
      <c r="F14" s="408">
        <f>'Zemeljska dela'!G33</f>
        <v>0</v>
      </c>
      <c r="G14" s="192"/>
      <c r="M14" s="185"/>
      <c r="O14" s="188"/>
      <c r="P14" s="188"/>
    </row>
    <row r="15" spans="1:16" s="150" customFormat="1" ht="15">
      <c r="A15" s="362"/>
      <c r="C15" s="416"/>
      <c r="D15" s="417"/>
      <c r="E15" s="418"/>
      <c r="G15" s="192"/>
      <c r="M15" s="185"/>
      <c r="O15" s="188"/>
      <c r="P15" s="188"/>
    </row>
    <row r="16" spans="1:16" s="150" customFormat="1" ht="15">
      <c r="A16" s="292" t="str">
        <f>OSNOVA!G48</f>
        <v>IV.</v>
      </c>
      <c r="B16" s="114" t="str">
        <f>OSNOVA!H48</f>
        <v>Betonska dela</v>
      </c>
      <c r="F16" s="408">
        <f>'Betonska dela'!G60</f>
        <v>0</v>
      </c>
      <c r="G16" s="192"/>
      <c r="M16" s="185"/>
      <c r="O16" s="188"/>
      <c r="P16" s="188"/>
    </row>
    <row r="17" spans="1:16" s="150" customFormat="1" ht="15">
      <c r="A17" s="292"/>
      <c r="F17" s="408"/>
      <c r="G17" s="192"/>
      <c r="M17" s="185"/>
      <c r="O17" s="188"/>
      <c r="P17" s="188"/>
    </row>
    <row r="18" spans="1:16" s="150" customFormat="1" ht="15">
      <c r="A18" s="292" t="str">
        <f>OSNOVA!G49</f>
        <v>V.</v>
      </c>
      <c r="B18" s="114" t="str">
        <f>OSNOVA!H49</f>
        <v>Zidarska dela </v>
      </c>
      <c r="D18" s="236"/>
      <c r="E18" s="188"/>
      <c r="F18" s="128">
        <f>'Zidarska dela'!G26</f>
        <v>0</v>
      </c>
      <c r="G18" s="192"/>
      <c r="M18" s="185"/>
      <c r="O18" s="188"/>
      <c r="P18" s="188"/>
    </row>
    <row r="19" spans="1:16" s="150" customFormat="1" ht="15">
      <c r="A19" s="125"/>
      <c r="B19" s="114"/>
      <c r="D19" s="417"/>
      <c r="E19" s="188"/>
      <c r="F19" s="128"/>
      <c r="G19" s="192"/>
      <c r="M19" s="185"/>
      <c r="O19" s="188"/>
      <c r="P19" s="188"/>
    </row>
    <row r="20" spans="1:8" s="125" customFormat="1" ht="15">
      <c r="A20" s="362" t="str">
        <f>OSNOVA!G50</f>
        <v>VI.</v>
      </c>
      <c r="B20" s="114" t="str">
        <f>OSNOVA!H50</f>
        <v>Tesarska dela</v>
      </c>
      <c r="C20" s="102"/>
      <c r="D20" s="236"/>
      <c r="E20" s="102"/>
      <c r="F20" s="128">
        <f>'Tesarska dela'!G38</f>
        <v>0</v>
      </c>
      <c r="G20" s="103"/>
      <c r="H20" s="102"/>
    </row>
    <row r="21" spans="2:8" s="125" customFormat="1" ht="15">
      <c r="B21" s="114"/>
      <c r="C21" s="102"/>
      <c r="D21" s="236"/>
      <c r="E21" s="102"/>
      <c r="F21" s="128"/>
      <c r="G21" s="103"/>
      <c r="H21" s="102"/>
    </row>
    <row r="22" spans="1:8" s="125" customFormat="1" ht="15">
      <c r="A22" s="362" t="str">
        <f>OSNOVA!J51</f>
        <v>VII.</v>
      </c>
      <c r="B22" s="114" t="str">
        <f>OSNOVA!H51</f>
        <v>Odvodnjavanje</v>
      </c>
      <c r="C22" s="102"/>
      <c r="D22" s="236"/>
      <c r="E22" s="102"/>
      <c r="F22" s="128">
        <f>Odvodnjavanje!G47</f>
        <v>0</v>
      </c>
      <c r="G22" s="103"/>
      <c r="H22" s="102"/>
    </row>
    <row r="23" spans="1:8" s="125" customFormat="1" ht="15">
      <c r="A23" s="362"/>
      <c r="B23" s="114"/>
      <c r="C23" s="102"/>
      <c r="D23" s="236"/>
      <c r="E23" s="102"/>
      <c r="F23" s="128"/>
      <c r="G23" s="103"/>
      <c r="H23" s="102"/>
    </row>
    <row r="24" spans="1:8" s="125" customFormat="1" ht="15">
      <c r="A24" s="362" t="str">
        <f>OSNOVA!J52</f>
        <v>VIII.</v>
      </c>
      <c r="B24" s="114" t="str">
        <f>OSNOVA!H52</f>
        <v>Voziščna konstrukcija</v>
      </c>
      <c r="C24" s="102"/>
      <c r="D24" s="236"/>
      <c r="E24" s="102"/>
      <c r="F24" s="128">
        <f>'Voziščna k.'!G25</f>
        <v>0</v>
      </c>
      <c r="G24" s="103"/>
      <c r="H24" s="102"/>
    </row>
    <row r="25" spans="1:8" s="125" customFormat="1" ht="15">
      <c r="A25" s="362"/>
      <c r="B25" s="114"/>
      <c r="C25" s="102"/>
      <c r="D25" s="236"/>
      <c r="E25" s="102"/>
      <c r="F25" s="128"/>
      <c r="G25" s="103"/>
      <c r="H25" s="102"/>
    </row>
    <row r="26" spans="1:8" s="125" customFormat="1" ht="15">
      <c r="A26" s="362" t="str">
        <f>OSNOVA!J53</f>
        <v>IX.</v>
      </c>
      <c r="B26" s="114" t="str">
        <f>OSNOVA!H53</f>
        <v>Oprema cest</v>
      </c>
      <c r="C26" s="102"/>
      <c r="D26" s="236"/>
      <c r="E26" s="102"/>
      <c r="F26" s="128">
        <f>'Oprema cest'!G19</f>
        <v>0</v>
      </c>
      <c r="G26" s="103"/>
      <c r="H26" s="102"/>
    </row>
    <row r="27" spans="7:8" s="125" customFormat="1" ht="15">
      <c r="G27" s="103"/>
      <c r="H27" s="102"/>
    </row>
    <row r="28" spans="1:8" s="125" customFormat="1" ht="15.75" thickBot="1">
      <c r="A28" s="130"/>
      <c r="B28" s="118"/>
      <c r="C28" s="117"/>
      <c r="D28" s="119"/>
      <c r="E28" s="117"/>
      <c r="F28" s="129"/>
      <c r="G28" s="103"/>
      <c r="H28" s="102"/>
    </row>
    <row r="29" spans="1:16" s="87" customFormat="1" ht="12.75" thickTop="1">
      <c r="A29" s="201"/>
      <c r="B29" s="202"/>
      <c r="C29" s="203"/>
      <c r="D29" s="204"/>
      <c r="E29" s="204"/>
      <c r="F29" s="205"/>
      <c r="G29" s="206"/>
      <c r="H29" s="91"/>
      <c r="P29" s="86"/>
    </row>
    <row r="30" spans="1:8" s="125" customFormat="1" ht="15">
      <c r="A30" s="131"/>
      <c r="B30" s="101"/>
      <c r="C30" s="102"/>
      <c r="D30" s="115" t="s">
        <v>188</v>
      </c>
      <c r="E30" s="102"/>
      <c r="F30" s="128">
        <f>IF(OSNOVA!$B$53=1,SUM(F9:F28),"")</f>
        <v>0</v>
      </c>
      <c r="G30" s="103"/>
      <c r="H30" s="104"/>
    </row>
    <row r="31" spans="1:8" s="87" customFormat="1" ht="12">
      <c r="A31" s="91"/>
      <c r="B31" s="207"/>
      <c r="C31" s="91"/>
      <c r="D31" s="105"/>
      <c r="E31" s="186"/>
      <c r="F31" s="186"/>
      <c r="G31" s="208"/>
      <c r="H31" s="91"/>
    </row>
    <row r="32" spans="1:8" s="125" customFormat="1" ht="15">
      <c r="A32" s="131"/>
      <c r="B32" s="101"/>
      <c r="C32" s="146"/>
      <c r="D32" s="115"/>
      <c r="E32" s="102"/>
      <c r="F32" s="128"/>
      <c r="G32" s="103"/>
      <c r="H32" s="104"/>
    </row>
    <row r="33" spans="1:8" s="125" customFormat="1" ht="15">
      <c r="A33" s="284"/>
      <c r="B33" s="114"/>
      <c r="C33" s="102"/>
      <c r="D33" s="115"/>
      <c r="E33" s="102"/>
      <c r="F33" s="128"/>
      <c r="G33" s="103"/>
      <c r="H33" s="102"/>
    </row>
    <row r="34" spans="1:16" s="87" customFormat="1" ht="12">
      <c r="A34" s="201"/>
      <c r="B34" s="202"/>
      <c r="C34" s="203"/>
      <c r="D34" s="204"/>
      <c r="E34" s="204"/>
      <c r="F34" s="205"/>
      <c r="G34" s="206"/>
      <c r="H34" s="91"/>
      <c r="P34" s="86"/>
    </row>
    <row r="35" spans="1:8" s="125" customFormat="1" ht="15">
      <c r="A35" s="131"/>
      <c r="B35" s="101"/>
      <c r="C35" s="102"/>
      <c r="D35" s="115"/>
      <c r="E35" s="102"/>
      <c r="F35" s="128"/>
      <c r="G35" s="103"/>
      <c r="H35" s="104"/>
    </row>
    <row r="36" spans="1:8" s="87" customFormat="1" ht="12">
      <c r="A36" s="91"/>
      <c r="B36" s="209"/>
      <c r="C36" s="91"/>
      <c r="D36" s="105"/>
      <c r="E36" s="186"/>
      <c r="F36" s="186"/>
      <c r="G36" s="208"/>
      <c r="H36" s="91"/>
    </row>
    <row r="37" spans="1:8" s="79" customFormat="1" ht="12">
      <c r="A37" s="88"/>
      <c r="B37" s="89"/>
      <c r="C37" s="88"/>
      <c r="D37" s="90"/>
      <c r="E37" s="97"/>
      <c r="F37" s="97"/>
      <c r="G37" s="96"/>
      <c r="H37" s="88"/>
    </row>
    <row r="38" spans="1:8" s="79" customFormat="1" ht="12">
      <c r="A38" s="88"/>
      <c r="B38" s="89"/>
      <c r="C38" s="88"/>
      <c r="D38" s="90"/>
      <c r="E38" s="97"/>
      <c r="F38" s="97"/>
      <c r="G38" s="96"/>
      <c r="H38" s="88"/>
    </row>
    <row r="39" spans="1:8" s="79" customFormat="1" ht="12">
      <c r="A39" s="88"/>
      <c r="B39" s="89"/>
      <c r="C39" s="88"/>
      <c r="D39" s="90"/>
      <c r="E39" s="97"/>
      <c r="F39" s="97"/>
      <c r="G39" s="96"/>
      <c r="H39" s="88"/>
    </row>
    <row r="40" spans="1:8" s="79" customFormat="1" ht="12">
      <c r="A40" s="88"/>
      <c r="B40" s="89"/>
      <c r="C40" s="88"/>
      <c r="D40" s="90"/>
      <c r="E40" s="97"/>
      <c r="F40" s="97"/>
      <c r="G40" s="96"/>
      <c r="H40" s="88"/>
    </row>
    <row r="41" spans="1:8" s="79" customFormat="1" ht="12">
      <c r="A41" s="88"/>
      <c r="B41" s="89"/>
      <c r="C41" s="88"/>
      <c r="D41" s="90"/>
      <c r="E41" s="97"/>
      <c r="F41" s="97"/>
      <c r="G41" s="96"/>
      <c r="H41" s="88"/>
    </row>
    <row r="42" spans="1:8" s="79" customFormat="1" ht="12">
      <c r="A42" s="88"/>
      <c r="B42" s="89"/>
      <c r="C42" s="88"/>
      <c r="D42" s="90"/>
      <c r="E42" s="97"/>
      <c r="F42" s="97"/>
      <c r="G42" s="96"/>
      <c r="H42" s="88"/>
    </row>
    <row r="43" spans="1:8" s="79" customFormat="1" ht="12">
      <c r="A43" s="88"/>
      <c r="B43" s="89"/>
      <c r="C43" s="88"/>
      <c r="D43" s="90"/>
      <c r="E43" s="97"/>
      <c r="F43" s="97"/>
      <c r="G43" s="96"/>
      <c r="H43" s="88"/>
    </row>
    <row r="44" spans="1:8" s="79" customFormat="1" ht="12">
      <c r="A44" s="88"/>
      <c r="B44" s="89"/>
      <c r="C44" s="88"/>
      <c r="D44" s="90"/>
      <c r="E44" s="97"/>
      <c r="F44" s="97"/>
      <c r="G44" s="96"/>
      <c r="H44" s="88"/>
    </row>
    <row r="45" spans="1:8" s="79" customFormat="1" ht="12">
      <c r="A45" s="88"/>
      <c r="B45" s="89"/>
      <c r="C45" s="88"/>
      <c r="D45" s="90"/>
      <c r="E45" s="97"/>
      <c r="F45" s="97"/>
      <c r="G45" s="96"/>
      <c r="H45" s="88"/>
    </row>
    <row r="46" spans="1:8" s="79" customFormat="1" ht="12">
      <c r="A46" s="88"/>
      <c r="B46" s="89"/>
      <c r="C46" s="88"/>
      <c r="D46" s="90"/>
      <c r="E46" s="97"/>
      <c r="F46" s="97"/>
      <c r="G46" s="96"/>
      <c r="H46" s="88"/>
    </row>
    <row r="47" spans="1:8" s="79" customFormat="1" ht="12">
      <c r="A47" s="88"/>
      <c r="B47" s="89"/>
      <c r="C47" s="88"/>
      <c r="D47" s="90"/>
      <c r="E47" s="97"/>
      <c r="F47" s="97"/>
      <c r="G47" s="96"/>
      <c r="H47" s="88"/>
    </row>
    <row r="48" spans="1:8" s="79" customFormat="1" ht="12">
      <c r="A48" s="88"/>
      <c r="B48" s="89"/>
      <c r="C48" s="88"/>
      <c r="D48" s="90"/>
      <c r="E48" s="97"/>
      <c r="F48" s="97"/>
      <c r="G48" s="96"/>
      <c r="H48" s="88"/>
    </row>
    <row r="49" spans="1:8" s="79" customFormat="1" ht="12">
      <c r="A49" s="88"/>
      <c r="B49" s="89"/>
      <c r="C49" s="88"/>
      <c r="D49" s="90"/>
      <c r="E49" s="97"/>
      <c r="F49" s="97"/>
      <c r="G49" s="96"/>
      <c r="H49" s="88"/>
    </row>
    <row r="50" spans="1:8" s="79" customFormat="1" ht="12">
      <c r="A50" s="88"/>
      <c r="B50" s="89"/>
      <c r="C50" s="88"/>
      <c r="D50" s="90"/>
      <c r="E50" s="97"/>
      <c r="F50" s="97"/>
      <c r="G50" s="96"/>
      <c r="H50" s="88"/>
    </row>
    <row r="51" spans="1:8" s="79" customFormat="1" ht="12">
      <c r="A51" s="88"/>
      <c r="B51" s="89"/>
      <c r="C51" s="88"/>
      <c r="D51" s="90"/>
      <c r="E51" s="97"/>
      <c r="F51" s="97"/>
      <c r="G51" s="96"/>
      <c r="H51" s="88"/>
    </row>
    <row r="52" spans="1:8" s="79" customFormat="1" ht="12">
      <c r="A52" s="88"/>
      <c r="B52" s="89"/>
      <c r="C52" s="88"/>
      <c r="D52" s="90"/>
      <c r="E52" s="97"/>
      <c r="F52" s="97"/>
      <c r="G52" s="96"/>
      <c r="H52" s="88"/>
    </row>
    <row r="53" spans="1:8" s="79" customFormat="1" ht="12">
      <c r="A53" s="88"/>
      <c r="B53" s="89"/>
      <c r="C53" s="88"/>
      <c r="D53" s="90"/>
      <c r="E53" s="97"/>
      <c r="F53" s="97"/>
      <c r="G53" s="96"/>
      <c r="H53" s="88"/>
    </row>
    <row r="54" spans="1:8" s="79" customFormat="1" ht="12">
      <c r="A54" s="88"/>
      <c r="B54" s="89"/>
      <c r="C54" s="88"/>
      <c r="D54" s="90"/>
      <c r="E54" s="97"/>
      <c r="F54" s="97"/>
      <c r="G54" s="96"/>
      <c r="H54" s="88"/>
    </row>
    <row r="55" spans="1:8" s="79" customFormat="1" ht="12">
      <c r="A55" s="88"/>
      <c r="B55" s="89"/>
      <c r="C55" s="88"/>
      <c r="D55" s="90"/>
      <c r="E55" s="97"/>
      <c r="F55" s="97"/>
      <c r="G55" s="96"/>
      <c r="H55" s="88"/>
    </row>
    <row r="56" spans="1:8" s="79" customFormat="1" ht="12">
      <c r="A56" s="88"/>
      <c r="B56" s="89" t="s">
        <v>151</v>
      </c>
      <c r="C56" s="88"/>
      <c r="D56" s="90"/>
      <c r="E56" s="97"/>
      <c r="F56" s="97"/>
      <c r="G56" s="96"/>
      <c r="H56" s="88"/>
    </row>
    <row r="57" spans="1:8" s="79" customFormat="1" ht="12">
      <c r="A57" s="88"/>
      <c r="B57" s="89"/>
      <c r="C57" s="88"/>
      <c r="D57" s="90"/>
      <c r="E57" s="97"/>
      <c r="F57" s="97"/>
      <c r="G57" s="96"/>
      <c r="H57" s="88"/>
    </row>
    <row r="58" spans="1:8" s="79" customFormat="1" ht="12">
      <c r="A58" s="88"/>
      <c r="B58" s="89"/>
      <c r="C58" s="88"/>
      <c r="D58" s="90"/>
      <c r="E58" s="97"/>
      <c r="F58" s="97"/>
      <c r="G58" s="96"/>
      <c r="H58" s="88"/>
    </row>
    <row r="59" spans="1:8" s="79" customFormat="1" ht="12">
      <c r="A59" s="88"/>
      <c r="B59" s="89"/>
      <c r="C59" s="88"/>
      <c r="D59" s="90"/>
      <c r="E59" s="97"/>
      <c r="F59" s="97"/>
      <c r="G59" s="96"/>
      <c r="H59" s="88"/>
    </row>
    <row r="60" spans="1:8" s="79" customFormat="1" ht="12">
      <c r="A60" s="88"/>
      <c r="B60" s="89"/>
      <c r="C60" s="88"/>
      <c r="D60" s="90"/>
      <c r="E60" s="97"/>
      <c r="F60" s="97"/>
      <c r="G60" s="96"/>
      <c r="H60" s="88"/>
    </row>
    <row r="61" spans="1:8" s="79" customFormat="1" ht="12">
      <c r="A61" s="88"/>
      <c r="B61" s="89"/>
      <c r="C61" s="88"/>
      <c r="D61" s="90"/>
      <c r="E61" s="97"/>
      <c r="F61" s="97"/>
      <c r="G61" s="96"/>
      <c r="H61" s="88"/>
    </row>
    <row r="62" spans="1:8" s="79" customFormat="1" ht="12">
      <c r="A62" s="88"/>
      <c r="B62" s="89"/>
      <c r="C62" s="88"/>
      <c r="D62" s="90"/>
      <c r="E62" s="97"/>
      <c r="F62" s="97"/>
      <c r="G62" s="96"/>
      <c r="H62" s="88"/>
    </row>
    <row r="63" spans="1:8" s="79" customFormat="1" ht="12">
      <c r="A63" s="88"/>
      <c r="B63" s="89"/>
      <c r="C63" s="88"/>
      <c r="D63" s="90"/>
      <c r="E63" s="97"/>
      <c r="F63" s="97"/>
      <c r="G63" s="96"/>
      <c r="H63" s="88"/>
    </row>
    <row r="64" spans="1:8" s="79" customFormat="1" ht="12">
      <c r="A64" s="88"/>
      <c r="B64" s="89"/>
      <c r="C64" s="88"/>
      <c r="D64" s="90"/>
      <c r="E64" s="97"/>
      <c r="F64" s="97"/>
      <c r="G64" s="96"/>
      <c r="H64" s="88"/>
    </row>
    <row r="65" spans="1:8" s="79" customFormat="1" ht="12">
      <c r="A65" s="88"/>
      <c r="B65" s="89"/>
      <c r="C65" s="88"/>
      <c r="D65" s="90"/>
      <c r="E65" s="97"/>
      <c r="F65" s="97"/>
      <c r="G65" s="96"/>
      <c r="H65" s="88"/>
    </row>
    <row r="66" spans="1:8" s="79" customFormat="1" ht="12">
      <c r="A66" s="88"/>
      <c r="B66" s="89"/>
      <c r="C66" s="88"/>
      <c r="D66" s="90"/>
      <c r="E66" s="97"/>
      <c r="F66" s="97"/>
      <c r="G66" s="96"/>
      <c r="H66" s="88"/>
    </row>
    <row r="67" spans="1:8" s="79" customFormat="1" ht="12">
      <c r="A67" s="88"/>
      <c r="B67" s="89"/>
      <c r="C67" s="88"/>
      <c r="D67" s="90"/>
      <c r="E67" s="97"/>
      <c r="F67" s="97"/>
      <c r="G67" s="96"/>
      <c r="H67" s="88"/>
    </row>
    <row r="68" spans="1:8" s="79" customFormat="1" ht="12">
      <c r="A68" s="88"/>
      <c r="B68" s="89"/>
      <c r="C68" s="88"/>
      <c r="D68" s="90"/>
      <c r="E68" s="97"/>
      <c r="F68" s="97"/>
      <c r="G68" s="96"/>
      <c r="H68" s="88"/>
    </row>
    <row r="69" spans="1:8" s="79" customFormat="1" ht="12">
      <c r="A69" s="88"/>
      <c r="B69" s="89"/>
      <c r="C69" s="88"/>
      <c r="D69" s="90"/>
      <c r="E69" s="97"/>
      <c r="F69" s="97"/>
      <c r="G69" s="96"/>
      <c r="H69" s="88"/>
    </row>
    <row r="70" spans="1:8" s="79" customFormat="1" ht="12">
      <c r="A70" s="88"/>
      <c r="B70" s="89"/>
      <c r="C70" s="88"/>
      <c r="D70" s="90"/>
      <c r="E70" s="97"/>
      <c r="F70" s="97"/>
      <c r="G70" s="96"/>
      <c r="H70" s="88"/>
    </row>
    <row r="71" spans="1:8" s="79" customFormat="1" ht="12">
      <c r="A71" s="88"/>
      <c r="B71" s="89"/>
      <c r="C71" s="88"/>
      <c r="D71" s="90"/>
      <c r="E71" s="97"/>
      <c r="F71" s="97"/>
      <c r="G71" s="96"/>
      <c r="H71" s="88"/>
    </row>
    <row r="72" spans="1:8" s="79" customFormat="1" ht="12">
      <c r="A72" s="88"/>
      <c r="B72" s="89"/>
      <c r="C72" s="88"/>
      <c r="D72" s="90"/>
      <c r="E72" s="97"/>
      <c r="F72" s="97"/>
      <c r="G72" s="96"/>
      <c r="H72" s="88"/>
    </row>
    <row r="73" spans="1:8" s="79" customFormat="1" ht="12">
      <c r="A73" s="88"/>
      <c r="B73" s="89"/>
      <c r="C73" s="88"/>
      <c r="D73" s="90"/>
      <c r="E73" s="97"/>
      <c r="F73" s="97"/>
      <c r="G73" s="96"/>
      <c r="H73" s="88"/>
    </row>
    <row r="74" spans="1:8" s="79" customFormat="1" ht="12">
      <c r="A74" s="88"/>
      <c r="B74" s="89"/>
      <c r="C74" s="88"/>
      <c r="D74" s="90"/>
      <c r="E74" s="97"/>
      <c r="F74" s="97"/>
      <c r="G74" s="96"/>
      <c r="H74" s="88"/>
    </row>
    <row r="75" spans="1:8" s="79" customFormat="1" ht="12">
      <c r="A75" s="88"/>
      <c r="B75" s="89"/>
      <c r="C75" s="88"/>
      <c r="D75" s="90"/>
      <c r="E75" s="97"/>
      <c r="F75" s="97"/>
      <c r="G75" s="96"/>
      <c r="H75" s="88"/>
    </row>
    <row r="76" spans="1:8" s="79" customFormat="1" ht="12">
      <c r="A76" s="88"/>
      <c r="B76" s="89"/>
      <c r="C76" s="88"/>
      <c r="D76" s="90"/>
      <c r="E76" s="97"/>
      <c r="F76" s="97"/>
      <c r="G76" s="96"/>
      <c r="H76" s="88"/>
    </row>
    <row r="77" spans="1:8" s="79" customFormat="1" ht="12">
      <c r="A77" s="88"/>
      <c r="B77" s="89"/>
      <c r="C77" s="88"/>
      <c r="D77" s="90"/>
      <c r="E77" s="97"/>
      <c r="F77" s="97"/>
      <c r="G77" s="96"/>
      <c r="H77" s="88"/>
    </row>
    <row r="78" spans="1:8" s="79" customFormat="1" ht="12">
      <c r="A78" s="88"/>
      <c r="B78" s="89"/>
      <c r="C78" s="88"/>
      <c r="D78" s="90"/>
      <c r="E78" s="97"/>
      <c r="F78" s="97"/>
      <c r="G78" s="96"/>
      <c r="H78" s="88"/>
    </row>
    <row r="79" spans="1:8" s="79" customFormat="1" ht="12">
      <c r="A79" s="88"/>
      <c r="B79" s="89"/>
      <c r="C79" s="88"/>
      <c r="D79" s="90"/>
      <c r="E79" s="97"/>
      <c r="F79" s="97"/>
      <c r="G79" s="96"/>
      <c r="H79" s="88"/>
    </row>
    <row r="80" spans="1:8" s="79" customFormat="1" ht="12">
      <c r="A80" s="88"/>
      <c r="B80" s="89"/>
      <c r="C80" s="88"/>
      <c r="D80" s="90"/>
      <c r="E80" s="97"/>
      <c r="F80" s="97"/>
      <c r="G80" s="96"/>
      <c r="H80" s="88"/>
    </row>
    <row r="81" spans="1:8" s="79" customFormat="1" ht="12">
      <c r="A81" s="88"/>
      <c r="B81" s="89"/>
      <c r="C81" s="88"/>
      <c r="D81" s="90"/>
      <c r="E81" s="97"/>
      <c r="F81" s="97"/>
      <c r="G81" s="96"/>
      <c r="H81" s="88"/>
    </row>
    <row r="82" spans="1:8" s="79" customFormat="1" ht="12">
      <c r="A82" s="88"/>
      <c r="B82" s="89"/>
      <c r="C82" s="88"/>
      <c r="D82" s="90"/>
      <c r="E82" s="97"/>
      <c r="F82" s="97"/>
      <c r="G82" s="96"/>
      <c r="H82" s="88"/>
    </row>
    <row r="83" spans="1:8" s="79" customFormat="1" ht="12">
      <c r="A83" s="88"/>
      <c r="B83" s="89"/>
      <c r="C83" s="88"/>
      <c r="D83" s="90"/>
      <c r="E83" s="97"/>
      <c r="F83" s="97"/>
      <c r="G83" s="96"/>
      <c r="H83" s="88"/>
    </row>
    <row r="84" spans="1:8" s="79" customFormat="1" ht="12">
      <c r="A84" s="88"/>
      <c r="B84" s="89"/>
      <c r="C84" s="88"/>
      <c r="D84" s="90"/>
      <c r="E84" s="97"/>
      <c r="F84" s="97"/>
      <c r="G84" s="96"/>
      <c r="H84" s="88"/>
    </row>
    <row r="85" spans="1:8" s="79" customFormat="1" ht="12">
      <c r="A85" s="88"/>
      <c r="B85" s="89"/>
      <c r="C85" s="88"/>
      <c r="D85" s="90"/>
      <c r="E85" s="97"/>
      <c r="F85" s="97"/>
      <c r="G85" s="96"/>
      <c r="H85" s="88"/>
    </row>
    <row r="86" spans="1:8" s="79" customFormat="1" ht="12">
      <c r="A86" s="88"/>
      <c r="B86" s="89"/>
      <c r="C86" s="88"/>
      <c r="D86" s="90"/>
      <c r="E86" s="97"/>
      <c r="F86" s="97"/>
      <c r="G86" s="96"/>
      <c r="H86" s="88"/>
    </row>
    <row r="87" spans="1:8" s="79" customFormat="1" ht="12">
      <c r="A87" s="88"/>
      <c r="B87" s="89"/>
      <c r="C87" s="88"/>
      <c r="D87" s="90"/>
      <c r="E87" s="97"/>
      <c r="F87" s="97"/>
      <c r="G87" s="96"/>
      <c r="H87" s="88"/>
    </row>
    <row r="88" spans="1:8" s="79" customFormat="1" ht="12">
      <c r="A88" s="88"/>
      <c r="B88" s="89"/>
      <c r="C88" s="88"/>
      <c r="D88" s="90"/>
      <c r="E88" s="97"/>
      <c r="F88" s="97"/>
      <c r="G88" s="96"/>
      <c r="H88" s="88"/>
    </row>
    <row r="89" spans="1:8" s="79" customFormat="1" ht="12">
      <c r="A89" s="88"/>
      <c r="B89" s="89"/>
      <c r="C89" s="88"/>
      <c r="D89" s="90"/>
      <c r="E89" s="97"/>
      <c r="F89" s="97"/>
      <c r="G89" s="96"/>
      <c r="H89" s="88"/>
    </row>
    <row r="90" spans="1:8" s="79" customFormat="1" ht="12">
      <c r="A90" s="88"/>
      <c r="B90" s="89"/>
      <c r="C90" s="88"/>
      <c r="D90" s="90"/>
      <c r="E90" s="97"/>
      <c r="F90" s="97"/>
      <c r="G90" s="96"/>
      <c r="H90" s="88"/>
    </row>
    <row r="91" spans="1:8" s="79" customFormat="1" ht="12">
      <c r="A91" s="88"/>
      <c r="B91" s="89"/>
      <c r="C91" s="88"/>
      <c r="D91" s="90"/>
      <c r="E91" s="97"/>
      <c r="F91" s="97"/>
      <c r="G91" s="96"/>
      <c r="H91" s="88"/>
    </row>
    <row r="92" spans="1:8" s="79" customFormat="1" ht="12">
      <c r="A92" s="88"/>
      <c r="B92" s="89"/>
      <c r="C92" s="88"/>
      <c r="D92" s="90"/>
      <c r="E92" s="97"/>
      <c r="F92" s="97"/>
      <c r="G92" s="96"/>
      <c r="H92" s="88"/>
    </row>
    <row r="93" spans="1:8" s="79" customFormat="1" ht="12">
      <c r="A93" s="88"/>
      <c r="B93" s="89"/>
      <c r="C93" s="88"/>
      <c r="D93" s="90"/>
      <c r="E93" s="97"/>
      <c r="F93" s="97"/>
      <c r="G93" s="96"/>
      <c r="H93" s="88"/>
    </row>
    <row r="94" spans="1:8" s="79" customFormat="1" ht="12">
      <c r="A94" s="88"/>
      <c r="B94" s="89"/>
      <c r="C94" s="88"/>
      <c r="D94" s="90"/>
      <c r="E94" s="97"/>
      <c r="F94" s="97"/>
      <c r="G94" s="96"/>
      <c r="H94" s="88"/>
    </row>
    <row r="95" spans="1:8" s="79" customFormat="1" ht="12">
      <c r="A95" s="88"/>
      <c r="B95" s="89"/>
      <c r="C95" s="88"/>
      <c r="D95" s="90"/>
      <c r="E95" s="97"/>
      <c r="F95" s="97"/>
      <c r="G95" s="96"/>
      <c r="H95" s="88"/>
    </row>
    <row r="96" spans="1:8" s="79" customFormat="1" ht="12">
      <c r="A96" s="88"/>
      <c r="B96" s="89"/>
      <c r="C96" s="88"/>
      <c r="D96" s="90"/>
      <c r="E96" s="97"/>
      <c r="F96" s="97"/>
      <c r="G96" s="96"/>
      <c r="H96" s="88"/>
    </row>
    <row r="97" spans="1:8" s="79" customFormat="1" ht="12">
      <c r="A97" s="88"/>
      <c r="B97" s="89"/>
      <c r="C97" s="88"/>
      <c r="D97" s="90"/>
      <c r="E97" s="97"/>
      <c r="F97" s="97"/>
      <c r="G97" s="96"/>
      <c r="H97" s="88"/>
    </row>
    <row r="98" spans="1:8" s="79" customFormat="1" ht="12">
      <c r="A98" s="88"/>
      <c r="B98" s="89"/>
      <c r="C98" s="88"/>
      <c r="D98" s="90"/>
      <c r="E98" s="97"/>
      <c r="F98" s="97"/>
      <c r="G98" s="96"/>
      <c r="H98" s="88"/>
    </row>
    <row r="99" spans="1:8" s="79" customFormat="1" ht="12">
      <c r="A99" s="88"/>
      <c r="B99" s="89"/>
      <c r="C99" s="88"/>
      <c r="D99" s="90"/>
      <c r="E99" s="97"/>
      <c r="F99" s="97"/>
      <c r="G99" s="96"/>
      <c r="H99" s="88"/>
    </row>
    <row r="100" spans="1:8" s="79" customFormat="1" ht="12">
      <c r="A100" s="88"/>
      <c r="B100" s="89"/>
      <c r="C100" s="88"/>
      <c r="D100" s="90"/>
      <c r="E100" s="97"/>
      <c r="F100" s="97"/>
      <c r="G100" s="96"/>
      <c r="H100" s="88"/>
    </row>
    <row r="101" spans="1:8" s="79" customFormat="1" ht="12">
      <c r="A101" s="88"/>
      <c r="B101" s="89"/>
      <c r="C101" s="88"/>
      <c r="D101" s="90"/>
      <c r="E101" s="97"/>
      <c r="F101" s="97"/>
      <c r="G101" s="96"/>
      <c r="H101" s="88"/>
    </row>
    <row r="102" spans="1:8" s="79" customFormat="1" ht="12">
      <c r="A102" s="88"/>
      <c r="B102" s="89"/>
      <c r="C102" s="88"/>
      <c r="D102" s="90"/>
      <c r="E102" s="97"/>
      <c r="F102" s="97"/>
      <c r="G102" s="96"/>
      <c r="H102" s="88"/>
    </row>
    <row r="103" spans="1:8" s="79" customFormat="1" ht="12">
      <c r="A103" s="88"/>
      <c r="B103" s="89"/>
      <c r="C103" s="88"/>
      <c r="D103" s="90"/>
      <c r="E103" s="97"/>
      <c r="F103" s="97"/>
      <c r="G103" s="96"/>
      <c r="H103" s="88"/>
    </row>
    <row r="104" spans="1:8" s="79" customFormat="1" ht="12">
      <c r="A104" s="88"/>
      <c r="B104" s="89"/>
      <c r="C104" s="88"/>
      <c r="D104" s="90"/>
      <c r="E104" s="97"/>
      <c r="F104" s="97"/>
      <c r="G104" s="96"/>
      <c r="H104" s="88"/>
    </row>
    <row r="105" spans="1:8" s="79" customFormat="1" ht="12">
      <c r="A105" s="88"/>
      <c r="B105" s="89"/>
      <c r="C105" s="88"/>
      <c r="D105" s="90"/>
      <c r="E105" s="97"/>
      <c r="F105" s="97"/>
      <c r="G105" s="96"/>
      <c r="H105" s="88"/>
    </row>
    <row r="106" spans="1:8" s="79" customFormat="1" ht="12">
      <c r="A106" s="88"/>
      <c r="B106" s="89"/>
      <c r="C106" s="88"/>
      <c r="D106" s="90"/>
      <c r="E106" s="97"/>
      <c r="F106" s="97"/>
      <c r="G106" s="96"/>
      <c r="H106" s="88"/>
    </row>
    <row r="107" spans="1:8" s="79" customFormat="1" ht="12">
      <c r="A107" s="88"/>
      <c r="B107" s="89"/>
      <c r="C107" s="88"/>
      <c r="D107" s="90"/>
      <c r="E107" s="97"/>
      <c r="F107" s="97"/>
      <c r="G107" s="96"/>
      <c r="H107" s="88"/>
    </row>
    <row r="108" spans="1:8" s="79" customFormat="1" ht="12">
      <c r="A108" s="88"/>
      <c r="B108" s="89"/>
      <c r="C108" s="88"/>
      <c r="D108" s="90"/>
      <c r="E108" s="97"/>
      <c r="F108" s="97"/>
      <c r="G108" s="96"/>
      <c r="H108" s="88"/>
    </row>
    <row r="109" spans="1:8" s="79" customFormat="1" ht="12">
      <c r="A109" s="88"/>
      <c r="B109" s="89"/>
      <c r="C109" s="88"/>
      <c r="D109" s="90"/>
      <c r="E109" s="97"/>
      <c r="F109" s="97"/>
      <c r="G109" s="96"/>
      <c r="H109" s="88"/>
    </row>
    <row r="110" spans="1:8" s="79" customFormat="1" ht="12">
      <c r="A110" s="88"/>
      <c r="B110" s="89"/>
      <c r="C110" s="88"/>
      <c r="D110" s="90"/>
      <c r="E110" s="97"/>
      <c r="F110" s="97"/>
      <c r="G110" s="96"/>
      <c r="H110" s="88"/>
    </row>
    <row r="111" spans="1:8" s="79" customFormat="1" ht="12">
      <c r="A111" s="88"/>
      <c r="B111" s="89"/>
      <c r="C111" s="88"/>
      <c r="D111" s="90"/>
      <c r="E111" s="97"/>
      <c r="F111" s="97"/>
      <c r="G111" s="96"/>
      <c r="H111" s="88"/>
    </row>
    <row r="112" spans="1:8" s="79" customFormat="1" ht="12">
      <c r="A112" s="88"/>
      <c r="B112" s="89"/>
      <c r="C112" s="88"/>
      <c r="D112" s="90"/>
      <c r="E112" s="97"/>
      <c r="F112" s="97"/>
      <c r="G112" s="96"/>
      <c r="H112" s="88"/>
    </row>
    <row r="113" spans="1:8" s="79" customFormat="1" ht="12">
      <c r="A113" s="88"/>
      <c r="B113" s="89"/>
      <c r="C113" s="88"/>
      <c r="D113" s="90"/>
      <c r="E113" s="97"/>
      <c r="F113" s="97"/>
      <c r="G113" s="96"/>
      <c r="H113" s="88"/>
    </row>
    <row r="114" spans="1:8" s="79" customFormat="1" ht="12">
      <c r="A114" s="88"/>
      <c r="B114" s="89"/>
      <c r="C114" s="88"/>
      <c r="D114" s="90"/>
      <c r="E114" s="97"/>
      <c r="F114" s="97"/>
      <c r="G114" s="96"/>
      <c r="H114" s="88"/>
    </row>
    <row r="115" spans="1:8" s="79" customFormat="1" ht="12">
      <c r="A115" s="88"/>
      <c r="B115" s="89"/>
      <c r="C115" s="88"/>
      <c r="D115" s="90"/>
      <c r="E115" s="97"/>
      <c r="F115" s="97"/>
      <c r="G115" s="96"/>
      <c r="H115" s="88"/>
    </row>
    <row r="116" spans="1:8" s="79" customFormat="1" ht="12">
      <c r="A116" s="88"/>
      <c r="B116" s="89"/>
      <c r="C116" s="88"/>
      <c r="D116" s="90"/>
      <c r="E116" s="97"/>
      <c r="F116" s="97"/>
      <c r="G116" s="96"/>
      <c r="H116" s="88"/>
    </row>
    <row r="117" spans="1:8" s="79" customFormat="1" ht="12">
      <c r="A117" s="88"/>
      <c r="B117" s="89"/>
      <c r="C117" s="88"/>
      <c r="D117" s="90"/>
      <c r="E117" s="97"/>
      <c r="F117" s="97"/>
      <c r="G117" s="96"/>
      <c r="H117" s="88"/>
    </row>
    <row r="118" spans="1:8" s="79" customFormat="1" ht="12">
      <c r="A118" s="88"/>
      <c r="B118" s="89"/>
      <c r="C118" s="88"/>
      <c r="D118" s="90"/>
      <c r="E118" s="97"/>
      <c r="F118" s="97"/>
      <c r="G118" s="96"/>
      <c r="H118" s="88"/>
    </row>
    <row r="119" spans="1:8" s="79" customFormat="1" ht="12">
      <c r="A119" s="88"/>
      <c r="B119" s="89"/>
      <c r="C119" s="88"/>
      <c r="D119" s="90"/>
      <c r="E119" s="97"/>
      <c r="F119" s="97"/>
      <c r="G119" s="96"/>
      <c r="H119" s="88"/>
    </row>
    <row r="120" spans="1:8" s="79" customFormat="1" ht="12">
      <c r="A120" s="88"/>
      <c r="B120" s="89"/>
      <c r="C120" s="88"/>
      <c r="D120" s="90"/>
      <c r="E120" s="97"/>
      <c r="F120" s="97"/>
      <c r="G120" s="96"/>
      <c r="H120" s="88"/>
    </row>
    <row r="121" spans="1:8" s="79" customFormat="1" ht="12">
      <c r="A121" s="88"/>
      <c r="B121" s="89"/>
      <c r="C121" s="88"/>
      <c r="D121" s="90"/>
      <c r="E121" s="97"/>
      <c r="F121" s="97"/>
      <c r="G121" s="96"/>
      <c r="H121" s="88"/>
    </row>
    <row r="122" spans="1:8" s="79" customFormat="1" ht="12">
      <c r="A122" s="88"/>
      <c r="B122" s="89"/>
      <c r="C122" s="88"/>
      <c r="D122" s="90"/>
      <c r="E122" s="97"/>
      <c r="F122" s="97"/>
      <c r="G122" s="96"/>
      <c r="H122" s="88"/>
    </row>
    <row r="123" spans="1:8" s="79" customFormat="1" ht="12">
      <c r="A123" s="88"/>
      <c r="B123" s="89"/>
      <c r="C123" s="88"/>
      <c r="D123" s="90"/>
      <c r="E123" s="97"/>
      <c r="F123" s="97"/>
      <c r="G123" s="96"/>
      <c r="H123" s="88"/>
    </row>
    <row r="124" spans="1:8" s="79" customFormat="1" ht="12">
      <c r="A124" s="88"/>
      <c r="B124" s="89"/>
      <c r="C124" s="88"/>
      <c r="D124" s="90"/>
      <c r="E124" s="97"/>
      <c r="F124" s="97"/>
      <c r="G124" s="96"/>
      <c r="H124" s="88"/>
    </row>
    <row r="125" spans="1:8" s="79" customFormat="1" ht="12">
      <c r="A125" s="88"/>
      <c r="B125" s="89"/>
      <c r="C125" s="88"/>
      <c r="D125" s="90"/>
      <c r="E125" s="97"/>
      <c r="F125" s="97"/>
      <c r="G125" s="96"/>
      <c r="H125" s="88"/>
    </row>
    <row r="126" spans="1:8" s="79" customFormat="1" ht="12">
      <c r="A126" s="88"/>
      <c r="B126" s="89"/>
      <c r="C126" s="88"/>
      <c r="D126" s="90"/>
      <c r="E126" s="97"/>
      <c r="F126" s="97"/>
      <c r="G126" s="96"/>
      <c r="H126" s="88"/>
    </row>
    <row r="127" spans="1:8" s="79" customFormat="1" ht="12">
      <c r="A127" s="88"/>
      <c r="B127" s="89"/>
      <c r="C127" s="88"/>
      <c r="D127" s="90"/>
      <c r="E127" s="97"/>
      <c r="F127" s="97"/>
      <c r="G127" s="96"/>
      <c r="H127" s="88"/>
    </row>
    <row r="128" spans="1:8" s="79" customFormat="1" ht="12">
      <c r="A128" s="88"/>
      <c r="B128" s="89"/>
      <c r="C128" s="88"/>
      <c r="D128" s="90"/>
      <c r="E128" s="97"/>
      <c r="F128" s="97"/>
      <c r="G128" s="96"/>
      <c r="H128" s="88"/>
    </row>
    <row r="129" spans="1:8" s="79" customFormat="1" ht="12">
      <c r="A129" s="88"/>
      <c r="B129" s="89"/>
      <c r="C129" s="88"/>
      <c r="D129" s="90"/>
      <c r="E129" s="97"/>
      <c r="F129" s="97"/>
      <c r="G129" s="96"/>
      <c r="H129" s="88"/>
    </row>
    <row r="130" spans="1:8" s="79" customFormat="1" ht="12">
      <c r="A130" s="88"/>
      <c r="B130" s="89"/>
      <c r="C130" s="88"/>
      <c r="D130" s="90"/>
      <c r="E130" s="97"/>
      <c r="F130" s="97"/>
      <c r="G130" s="96"/>
      <c r="H130" s="88"/>
    </row>
    <row r="131" spans="1:8" s="79" customFormat="1" ht="12">
      <c r="A131" s="88"/>
      <c r="B131" s="89"/>
      <c r="C131" s="88"/>
      <c r="D131" s="90"/>
      <c r="E131" s="97"/>
      <c r="F131" s="97"/>
      <c r="G131" s="96"/>
      <c r="H131" s="88"/>
    </row>
    <row r="132" spans="1:8" s="79" customFormat="1" ht="12">
      <c r="A132" s="88"/>
      <c r="B132" s="89"/>
      <c r="C132" s="88"/>
      <c r="D132" s="90"/>
      <c r="E132" s="97"/>
      <c r="F132" s="97"/>
      <c r="G132" s="96"/>
      <c r="H132" s="88"/>
    </row>
    <row r="133" spans="1:8" s="79" customFormat="1" ht="12">
      <c r="A133" s="88"/>
      <c r="B133" s="89"/>
      <c r="C133" s="88"/>
      <c r="D133" s="90"/>
      <c r="E133" s="97"/>
      <c r="F133" s="97"/>
      <c r="G133" s="96"/>
      <c r="H133" s="88"/>
    </row>
    <row r="134" spans="1:8" s="79" customFormat="1" ht="12">
      <c r="A134" s="88"/>
      <c r="B134" s="89"/>
      <c r="C134" s="88"/>
      <c r="D134" s="90"/>
      <c r="E134" s="97"/>
      <c r="F134" s="97"/>
      <c r="G134" s="96"/>
      <c r="H134" s="88"/>
    </row>
    <row r="135" spans="1:8" s="79" customFormat="1" ht="12">
      <c r="A135" s="88"/>
      <c r="B135" s="89"/>
      <c r="C135" s="88"/>
      <c r="D135" s="90"/>
      <c r="E135" s="97"/>
      <c r="F135" s="97"/>
      <c r="G135" s="96"/>
      <c r="H135" s="88"/>
    </row>
  </sheetData>
  <sheetProtection password="CAEC" sheet="1" objects="1" scenarios="1"/>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&amp;C&amp;6 &amp; List: &amp;A&amp;R&amp;P</oddFooter>
  </headerFooter>
</worksheet>
</file>

<file path=xl/worksheets/sheet5.xml><?xml version="1.0" encoding="utf-8"?>
<worksheet xmlns="http://schemas.openxmlformats.org/spreadsheetml/2006/main" xmlns:r="http://schemas.openxmlformats.org/officeDocument/2006/relationships">
  <sheetPr codeName="List37"/>
  <dimension ref="A1:P146"/>
  <sheetViews>
    <sheetView view="pageBreakPreview" zoomScale="120" zoomScaleSheetLayoutView="120" zoomScalePageLayoutView="0" workbookViewId="0" topLeftCell="A4">
      <selection activeCell="F25" sqref="F25"/>
    </sheetView>
  </sheetViews>
  <sheetFormatPr defaultColWidth="9.00390625" defaultRowHeight="12.75"/>
  <cols>
    <col min="1" max="1" width="2.625" style="77" customWidth="1"/>
    <col min="2" max="2" width="4.375" style="77" customWidth="1"/>
    <col min="3" max="3" width="43.75390625" style="111" customWidth="1"/>
    <col min="4" max="4" width="6.25390625" style="300" customWidth="1"/>
    <col min="5" max="5" width="8.75390625" style="345" customWidth="1"/>
    <col min="6" max="6" width="9.625" style="477" customWidth="1"/>
    <col min="7" max="7" width="13.25390625" style="287" customWidth="1"/>
    <col min="8" max="8" width="20.375" style="301" hidden="1" customWidth="1"/>
    <col min="9" max="9" width="11.75390625" style="337" hidden="1" customWidth="1"/>
    <col min="10" max="11" width="11.75390625" style="183" hidden="1"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2" s="123" customFormat="1" ht="18.75">
      <c r="A1" s="107" t="str">
        <f>+OSNOVA!A2</f>
        <v>POPIS DEL S PREDRAČUNOM</v>
      </c>
      <c r="C1" s="107"/>
      <c r="D1" s="294"/>
      <c r="E1" s="343"/>
      <c r="F1" s="475"/>
      <c r="G1" s="295"/>
      <c r="H1" s="296"/>
      <c r="I1" s="337"/>
      <c r="J1" s="276"/>
      <c r="K1" s="276"/>
      <c r="L1" s="76"/>
    </row>
    <row r="2" spans="1:12" s="123" customFormat="1" ht="18.75">
      <c r="A2" s="107"/>
      <c r="B2" s="107"/>
      <c r="C2" s="107"/>
      <c r="D2" s="294"/>
      <c r="E2" s="343"/>
      <c r="F2" s="475"/>
      <c r="G2" s="295"/>
      <c r="H2" s="296"/>
      <c r="I2" s="337"/>
      <c r="J2" s="276"/>
      <c r="K2" s="276"/>
      <c r="L2" s="76"/>
    </row>
    <row r="3" spans="1:12" s="123" customFormat="1" ht="18.75">
      <c r="A3" s="107" t="str">
        <f>+OZN</f>
        <v>3.</v>
      </c>
      <c r="C3" s="107" t="str">
        <f>+DEL</f>
        <v>GRADBENOOBRTNIŠKA DELA</v>
      </c>
      <c r="D3" s="294"/>
      <c r="E3" s="343"/>
      <c r="F3" s="475"/>
      <c r="G3" s="295"/>
      <c r="H3" s="296"/>
      <c r="I3" s="337"/>
      <c r="J3" s="276"/>
      <c r="K3" s="276"/>
      <c r="L3" s="76"/>
    </row>
    <row r="4" spans="1:13" s="123" customFormat="1" ht="18.75">
      <c r="A4" s="107"/>
      <c r="B4" s="106"/>
      <c r="C4" s="107"/>
      <c r="D4" s="294"/>
      <c r="E4" s="343"/>
      <c r="F4" s="475"/>
      <c r="G4" s="295"/>
      <c r="H4" s="296"/>
      <c r="I4" s="337"/>
      <c r="J4" s="276"/>
      <c r="K4" s="276"/>
      <c r="L4" s="93"/>
      <c r="M4" s="76"/>
    </row>
    <row r="5" spans="1:13" s="173" customFormat="1" ht="18.75">
      <c r="A5" s="290" t="str">
        <f>OSNOVA!G41</f>
        <v>A.</v>
      </c>
      <c r="B5" s="169"/>
      <c r="C5" s="168" t="str">
        <f>OSNOVA!H41</f>
        <v>GRADBENA DELA</v>
      </c>
      <c r="D5" s="297"/>
      <c r="E5" s="344"/>
      <c r="F5" s="476"/>
      <c r="G5" s="298"/>
      <c r="H5" s="299"/>
      <c r="I5" s="337"/>
      <c r="J5" s="273"/>
      <c r="K5" s="273"/>
      <c r="L5" s="174"/>
      <c r="M5" s="175"/>
    </row>
    <row r="6" spans="1:13" ht="14.25" customHeight="1">
      <c r="A6" s="97" t="s">
        <v>148</v>
      </c>
      <c r="B6" s="97"/>
      <c r="L6" s="509"/>
      <c r="M6" s="510"/>
    </row>
    <row r="7" spans="3:13" ht="47.25" customHeight="1">
      <c r="C7" s="426" t="s">
        <v>75</v>
      </c>
      <c r="D7" s="302"/>
      <c r="E7" s="318"/>
      <c r="F7" s="478"/>
      <c r="G7" s="302"/>
      <c r="L7" s="509"/>
      <c r="M7" s="510"/>
    </row>
    <row r="8" spans="3:13" ht="48">
      <c r="C8" s="342" t="s">
        <v>74</v>
      </c>
      <c r="D8" s="302"/>
      <c r="E8" s="318"/>
      <c r="F8" s="478"/>
      <c r="G8" s="302"/>
      <c r="L8" s="509"/>
      <c r="M8" s="135"/>
    </row>
    <row r="9" spans="3:13" ht="12.75">
      <c r="C9" s="342"/>
      <c r="D9" s="302"/>
      <c r="E9" s="318"/>
      <c r="F9" s="478"/>
      <c r="G9" s="302"/>
      <c r="L9" s="509"/>
      <c r="M9" s="135"/>
    </row>
    <row r="10" spans="3:13" ht="12.75">
      <c r="C10" s="342"/>
      <c r="D10" s="302"/>
      <c r="E10" s="318"/>
      <c r="F10" s="478"/>
      <c r="G10" s="302"/>
      <c r="L10" s="509"/>
      <c r="M10" s="135"/>
    </row>
    <row r="11" spans="1:13" ht="12.75" customHeight="1">
      <c r="A11" s="97" t="s">
        <v>157</v>
      </c>
      <c r="B11" s="97"/>
      <c r="C11" s="116"/>
      <c r="D11" s="302"/>
      <c r="E11" s="318"/>
      <c r="F11" s="478"/>
      <c r="G11" s="302"/>
      <c r="L11" s="509"/>
      <c r="M11" s="78"/>
    </row>
    <row r="12" spans="1:16" s="120" customFormat="1" ht="12.75">
      <c r="A12" s="98" t="s">
        <v>250</v>
      </c>
      <c r="B12" s="98"/>
      <c r="C12" s="132" t="s">
        <v>251</v>
      </c>
      <c r="D12" s="303" t="s">
        <v>252</v>
      </c>
      <c r="E12" s="346" t="s">
        <v>253</v>
      </c>
      <c r="F12" s="479" t="s">
        <v>254</v>
      </c>
      <c r="G12" s="304" t="s">
        <v>255</v>
      </c>
      <c r="H12" s="305"/>
      <c r="I12" s="338"/>
      <c r="J12" s="274"/>
      <c r="K12" s="274"/>
      <c r="M12" s="122"/>
      <c r="O12" s="121"/>
      <c r="P12" s="121"/>
    </row>
    <row r="13" spans="3:7" ht="12.75">
      <c r="C13" s="133"/>
      <c r="G13" s="306"/>
    </row>
    <row r="14" spans="1:11" s="179" customFormat="1" ht="16.5" thickBot="1">
      <c r="A14" s="176"/>
      <c r="B14" s="177" t="s">
        <v>144</v>
      </c>
      <c r="C14" s="178" t="str">
        <f>OSNOVA!H45</f>
        <v>Pripravljalna dela</v>
      </c>
      <c r="D14" s="307"/>
      <c r="E14" s="347"/>
      <c r="F14" s="480"/>
      <c r="G14" s="308"/>
      <c r="H14" s="309"/>
      <c r="I14" s="337"/>
      <c r="J14" s="277"/>
      <c r="K14" s="277"/>
    </row>
    <row r="15" spans="1:7" ht="12.75">
      <c r="A15" s="160"/>
      <c r="B15" s="112"/>
      <c r="C15" s="133"/>
      <c r="G15" s="306"/>
    </row>
    <row r="16" spans="1:11" ht="24">
      <c r="A16" s="161" t="str">
        <f>$B$14</f>
        <v>I.</v>
      </c>
      <c r="B16" s="156">
        <f>1</f>
        <v>1</v>
      </c>
      <c r="C16" s="448" t="s">
        <v>112</v>
      </c>
      <c r="D16" s="310"/>
      <c r="E16" s="348"/>
      <c r="F16" s="481"/>
      <c r="G16" s="311"/>
      <c r="H16" s="447"/>
      <c r="J16" s="279"/>
      <c r="K16" s="279"/>
    </row>
    <row r="17" spans="1:11" ht="12.75">
      <c r="A17" s="161"/>
      <c r="B17" s="156"/>
      <c r="C17" s="409" t="s">
        <v>113</v>
      </c>
      <c r="D17" s="310"/>
      <c r="E17" s="348"/>
      <c r="F17" s="481"/>
      <c r="G17" s="311"/>
      <c r="H17" s="447"/>
      <c r="J17" s="279"/>
      <c r="K17" s="279"/>
    </row>
    <row r="18" spans="1:11" ht="12.75">
      <c r="A18" s="161"/>
      <c r="B18" s="156"/>
      <c r="C18" s="409" t="s">
        <v>114</v>
      </c>
      <c r="D18" s="122"/>
      <c r="E18" s="122"/>
      <c r="F18" s="482"/>
      <c r="G18" s="122"/>
      <c r="H18" s="122"/>
      <c r="I18" s="122"/>
      <c r="J18" s="122"/>
      <c r="K18" s="122"/>
    </row>
    <row r="19" spans="1:11" ht="12.75">
      <c r="A19" s="161"/>
      <c r="B19" s="156"/>
      <c r="C19" s="409" t="s">
        <v>115</v>
      </c>
      <c r="D19" s="310"/>
      <c r="E19" s="348"/>
      <c r="F19" s="481"/>
      <c r="G19" s="311"/>
      <c r="H19" s="316"/>
      <c r="J19" s="279"/>
      <c r="K19" s="279"/>
    </row>
    <row r="20" spans="1:11" ht="12.75">
      <c r="A20" s="161"/>
      <c r="B20" s="156"/>
      <c r="C20" s="409" t="s">
        <v>119</v>
      </c>
      <c r="D20" s="310"/>
      <c r="E20" s="348"/>
      <c r="F20" s="481"/>
      <c r="G20" s="311"/>
      <c r="H20" s="316"/>
      <c r="J20" s="279"/>
      <c r="K20" s="279"/>
    </row>
    <row r="21" spans="1:11" ht="13.5" customHeight="1">
      <c r="A21" s="161"/>
      <c r="B21" s="156"/>
      <c r="C21" s="409" t="s">
        <v>116</v>
      </c>
      <c r="D21" s="310"/>
      <c r="E21" s="348"/>
      <c r="F21" s="481"/>
      <c r="G21" s="311"/>
      <c r="H21" s="316"/>
      <c r="J21" s="279"/>
      <c r="K21" s="279"/>
    </row>
    <row r="22" spans="1:11" ht="24">
      <c r="A22" s="161"/>
      <c r="B22" s="156"/>
      <c r="C22" s="409" t="s">
        <v>117</v>
      </c>
      <c r="D22" s="310"/>
      <c r="E22" s="348"/>
      <c r="F22" s="481"/>
      <c r="G22" s="311"/>
      <c r="H22" s="316"/>
      <c r="J22" s="279"/>
      <c r="K22" s="279"/>
    </row>
    <row r="23" spans="1:11" ht="12.75">
      <c r="A23" s="161"/>
      <c r="B23" s="156"/>
      <c r="C23" s="409" t="s">
        <v>118</v>
      </c>
      <c r="D23" s="310"/>
      <c r="E23" s="348"/>
      <c r="F23" s="481"/>
      <c r="G23" s="311"/>
      <c r="H23" s="316"/>
      <c r="J23" s="279"/>
      <c r="K23" s="279"/>
    </row>
    <row r="24" spans="1:11" ht="12.75">
      <c r="A24" s="161"/>
      <c r="B24" s="156"/>
      <c r="C24" s="409" t="s">
        <v>87</v>
      </c>
      <c r="D24" s="310"/>
      <c r="E24" s="348"/>
      <c r="F24" s="481"/>
      <c r="G24" s="311"/>
      <c r="H24" s="316"/>
      <c r="J24" s="279"/>
      <c r="K24" s="279"/>
    </row>
    <row r="25" spans="1:11" ht="24.75" customHeight="1">
      <c r="A25" s="161"/>
      <c r="B25" s="156"/>
      <c r="C25" s="409" t="s">
        <v>195</v>
      </c>
      <c r="D25" s="310" t="s">
        <v>76</v>
      </c>
      <c r="E25" s="348">
        <v>1</v>
      </c>
      <c r="F25" s="481"/>
      <c r="G25" s="311">
        <f>IF(OSNOVA!$B$53=1,E25*F25,"")</f>
        <v>0</v>
      </c>
      <c r="H25" s="312"/>
      <c r="I25" s="339"/>
      <c r="J25" s="278"/>
      <c r="K25" s="278"/>
    </row>
    <row r="26" spans="1:11" ht="12.75">
      <c r="A26" s="161"/>
      <c r="B26" s="156"/>
      <c r="C26" s="409"/>
      <c r="D26" s="310"/>
      <c r="E26" s="348"/>
      <c r="F26" s="481"/>
      <c r="G26" s="311"/>
      <c r="H26" s="316"/>
      <c r="J26" s="279"/>
      <c r="K26" s="279"/>
    </row>
    <row r="27" spans="1:11" ht="12.75">
      <c r="A27" s="161" t="str">
        <f>$B$14</f>
        <v>I.</v>
      </c>
      <c r="B27" s="156">
        <f>COUNT($A$16:B25)+1</f>
        <v>2</v>
      </c>
      <c r="C27" s="409" t="s">
        <v>286</v>
      </c>
      <c r="D27" s="310" t="s">
        <v>259</v>
      </c>
      <c r="E27" s="348">
        <v>30</v>
      </c>
      <c r="F27" s="481"/>
      <c r="G27" s="311">
        <f>IF(OSNOVA!$B$53=1,E27*F27,"")</f>
        <v>0</v>
      </c>
      <c r="H27" s="312"/>
      <c r="I27" s="339"/>
      <c r="J27" s="278"/>
      <c r="K27" s="278"/>
    </row>
    <row r="28" spans="1:11" ht="12.75">
      <c r="A28" s="161"/>
      <c r="B28" s="156"/>
      <c r="C28" s="409"/>
      <c r="D28" s="122"/>
      <c r="E28" s="122"/>
      <c r="F28" s="482"/>
      <c r="G28" s="122"/>
      <c r="H28" s="122"/>
      <c r="I28" s="122"/>
      <c r="J28" s="122"/>
      <c r="K28" s="122"/>
    </row>
    <row r="29" spans="1:11" ht="12.75">
      <c r="A29" s="161" t="str">
        <f>$B$14</f>
        <v>I.</v>
      </c>
      <c r="B29" s="156">
        <f>COUNT($A$16:B27)+1</f>
        <v>3</v>
      </c>
      <c r="C29" s="409" t="s">
        <v>287</v>
      </c>
      <c r="D29" s="310" t="s">
        <v>76</v>
      </c>
      <c r="E29" s="348">
        <v>1</v>
      </c>
      <c r="F29" s="481"/>
      <c r="G29" s="311">
        <f>IF(OSNOVA!$B$53=1,E29*F29,"")</f>
        <v>0</v>
      </c>
      <c r="H29" s="312"/>
      <c r="I29" s="339"/>
      <c r="J29" s="278"/>
      <c r="K29" s="278"/>
    </row>
    <row r="30" spans="1:11" ht="12.75">
      <c r="A30" s="161"/>
      <c r="B30" s="156"/>
      <c r="C30" s="409"/>
      <c r="D30" s="122"/>
      <c r="E30" s="122"/>
      <c r="F30" s="482"/>
      <c r="G30" s="122"/>
      <c r="H30" s="122"/>
      <c r="I30" s="122"/>
      <c r="J30" s="122"/>
      <c r="K30" s="122"/>
    </row>
    <row r="31" spans="1:16" s="87" customFormat="1" ht="12.75">
      <c r="A31" s="162"/>
      <c r="B31" s="157"/>
      <c r="C31" s="92"/>
      <c r="D31" s="313"/>
      <c r="E31" s="314"/>
      <c r="F31" s="483"/>
      <c r="G31" s="311"/>
      <c r="H31" s="315"/>
      <c r="I31" s="340"/>
      <c r="J31" s="148"/>
      <c r="K31" s="148"/>
      <c r="L31" s="81"/>
      <c r="M31" s="127"/>
      <c r="N31" s="85"/>
      <c r="O31" s="126"/>
      <c r="P31" s="84"/>
    </row>
    <row r="32" spans="1:11" s="150" customFormat="1" ht="13.5" thickBot="1">
      <c r="A32" s="163"/>
      <c r="B32" s="158"/>
      <c r="C32" s="414"/>
      <c r="D32" s="320"/>
      <c r="E32" s="149" t="str">
        <f>CONCATENATE(B14," ",C14," - SKUPAJ:")</f>
        <v>I. Pripravljalna dela - SKUPAJ:</v>
      </c>
      <c r="F32" s="484"/>
      <c r="G32" s="321">
        <f>IF(OSNOVA!$B$53=1,SUM(G15:G31),"")</f>
        <v>0</v>
      </c>
      <c r="H32" s="322"/>
      <c r="I32" s="341"/>
      <c r="J32" s="199"/>
      <c r="K32" s="199"/>
    </row>
    <row r="33" spans="1:11" s="125" customFormat="1" ht="15">
      <c r="A33" s="164"/>
      <c r="B33" s="159"/>
      <c r="C33" s="114"/>
      <c r="D33" s="323"/>
      <c r="E33" s="350"/>
      <c r="F33" s="485"/>
      <c r="G33" s="324"/>
      <c r="H33" s="325"/>
      <c r="I33" s="341"/>
      <c r="J33" s="272"/>
      <c r="K33" s="272"/>
    </row>
    <row r="34" spans="1:12" s="185" customFormat="1" ht="14.25" customHeight="1">
      <c r="A34" s="180"/>
      <c r="B34" s="180"/>
      <c r="C34" s="181"/>
      <c r="D34" s="326"/>
      <c r="E34" s="351"/>
      <c r="F34" s="486"/>
      <c r="G34" s="327"/>
      <c r="H34" s="328"/>
      <c r="I34" s="337"/>
      <c r="J34" s="183"/>
      <c r="K34" s="183"/>
      <c r="L34" s="184"/>
    </row>
    <row r="35" spans="1:11" s="185" customFormat="1" ht="12.75" customHeight="1">
      <c r="A35" s="97"/>
      <c r="B35" s="186"/>
      <c r="C35" s="187"/>
      <c r="D35" s="329"/>
      <c r="E35" s="314"/>
      <c r="F35" s="487"/>
      <c r="G35" s="329"/>
      <c r="H35" s="328"/>
      <c r="I35" s="337"/>
      <c r="J35" s="183"/>
      <c r="K35" s="183"/>
    </row>
    <row r="36" spans="1:16" s="150" customFormat="1" ht="12.75">
      <c r="A36" s="189"/>
      <c r="B36" s="189"/>
      <c r="C36" s="190"/>
      <c r="D36" s="330"/>
      <c r="E36" s="352"/>
      <c r="F36" s="488"/>
      <c r="G36" s="127"/>
      <c r="H36" s="331"/>
      <c r="I36" s="341"/>
      <c r="J36" s="199"/>
      <c r="K36" s="199"/>
      <c r="M36" s="185"/>
      <c r="O36" s="188"/>
      <c r="P36" s="188"/>
    </row>
    <row r="37" spans="1:11" s="152" customFormat="1" ht="12.75">
      <c r="A37" s="151"/>
      <c r="B37" s="151"/>
      <c r="D37" s="392"/>
      <c r="E37" s="399"/>
      <c r="F37" s="489"/>
      <c r="G37" s="332"/>
      <c r="H37" s="333"/>
      <c r="I37" s="341"/>
      <c r="J37" s="275"/>
      <c r="K37" s="275"/>
    </row>
    <row r="38" spans="1:11" s="185" customFormat="1" ht="12.75">
      <c r="A38" s="193"/>
      <c r="B38" s="193"/>
      <c r="C38" s="400"/>
      <c r="D38" s="393"/>
      <c r="E38" s="399"/>
      <c r="F38" s="490"/>
      <c r="G38" s="334"/>
      <c r="H38" s="328"/>
      <c r="I38" s="337"/>
      <c r="J38" s="183"/>
      <c r="K38" s="183"/>
    </row>
    <row r="39" spans="1:11" s="152" customFormat="1" ht="12.75">
      <c r="A39" s="151"/>
      <c r="B39" s="151"/>
      <c r="C39" s="398"/>
      <c r="D39" s="394"/>
      <c r="E39" s="401"/>
      <c r="F39" s="489"/>
      <c r="G39" s="332"/>
      <c r="H39" s="333"/>
      <c r="I39" s="341"/>
      <c r="J39" s="275"/>
      <c r="K39" s="275"/>
    </row>
    <row r="40" spans="1:11" s="152" customFormat="1" ht="12.75">
      <c r="A40" s="151"/>
      <c r="B40" s="151"/>
      <c r="C40" s="400"/>
      <c r="D40" s="393"/>
      <c r="E40" s="399"/>
      <c r="F40" s="489"/>
      <c r="G40" s="332"/>
      <c r="H40" s="333"/>
      <c r="I40" s="341"/>
      <c r="J40" s="275"/>
      <c r="K40" s="275"/>
    </row>
    <row r="41" spans="1:16" s="185" customFormat="1" ht="12.75">
      <c r="A41" s="198"/>
      <c r="B41" s="198"/>
      <c r="D41" s="392"/>
      <c r="E41" s="399"/>
      <c r="F41" s="491"/>
      <c r="G41" s="335"/>
      <c r="H41" s="322"/>
      <c r="I41" s="341"/>
      <c r="J41" s="199"/>
      <c r="K41" s="199"/>
      <c r="P41" s="153"/>
    </row>
    <row r="42" spans="1:11" s="152" customFormat="1" ht="12.75">
      <c r="A42" s="154"/>
      <c r="B42" s="151"/>
      <c r="C42" s="400"/>
      <c r="D42" s="393"/>
      <c r="E42" s="399"/>
      <c r="F42" s="489"/>
      <c r="G42" s="332"/>
      <c r="H42" s="333"/>
      <c r="I42" s="341"/>
      <c r="J42" s="275"/>
      <c r="K42" s="275"/>
    </row>
    <row r="43" spans="1:11" s="185" customFormat="1" ht="12.75">
      <c r="A43" s="195"/>
      <c r="B43" s="195"/>
      <c r="C43" s="398"/>
      <c r="D43" s="394"/>
      <c r="E43" s="401"/>
      <c r="F43" s="490"/>
      <c r="G43" s="329"/>
      <c r="H43" s="328"/>
      <c r="I43" s="337"/>
      <c r="J43" s="183"/>
      <c r="K43" s="183"/>
    </row>
    <row r="44" spans="1:11" s="79" customFormat="1" ht="12.75">
      <c r="A44" s="88"/>
      <c r="B44" s="88"/>
      <c r="C44" s="400"/>
      <c r="D44" s="393"/>
      <c r="E44" s="399"/>
      <c r="F44" s="478"/>
      <c r="G44" s="302"/>
      <c r="H44" s="336"/>
      <c r="I44" s="337"/>
      <c r="J44" s="280"/>
      <c r="K44" s="280"/>
    </row>
    <row r="45" spans="1:11" s="79" customFormat="1" ht="12.75">
      <c r="A45" s="88"/>
      <c r="B45" s="88"/>
      <c r="D45" s="392"/>
      <c r="E45" s="399"/>
      <c r="F45" s="478"/>
      <c r="G45" s="302"/>
      <c r="H45" s="336"/>
      <c r="I45" s="337"/>
      <c r="J45" s="280"/>
      <c r="K45" s="280"/>
    </row>
    <row r="46" spans="1:11" s="79" customFormat="1" ht="12.75">
      <c r="A46" s="88"/>
      <c r="B46" s="88"/>
      <c r="C46" s="400"/>
      <c r="D46" s="393"/>
      <c r="E46" s="401"/>
      <c r="F46" s="478"/>
      <c r="G46" s="302"/>
      <c r="H46" s="336"/>
      <c r="I46" s="337"/>
      <c r="J46" s="280"/>
      <c r="K46" s="280"/>
    </row>
    <row r="47" spans="1:11" s="79" customFormat="1" ht="12.75">
      <c r="A47" s="88"/>
      <c r="B47" s="88"/>
      <c r="C47" s="89"/>
      <c r="D47" s="317"/>
      <c r="E47" s="319"/>
      <c r="F47" s="478"/>
      <c r="G47" s="302"/>
      <c r="H47" s="336"/>
      <c r="I47" s="337"/>
      <c r="J47" s="280"/>
      <c r="K47" s="280"/>
    </row>
    <row r="48" spans="1:11" s="79" customFormat="1" ht="12.75">
      <c r="A48" s="88"/>
      <c r="B48" s="88"/>
      <c r="C48" s="89"/>
      <c r="D48" s="317"/>
      <c r="E48" s="319"/>
      <c r="F48" s="478"/>
      <c r="G48" s="302"/>
      <c r="H48" s="336"/>
      <c r="I48" s="337"/>
      <c r="J48" s="280"/>
      <c r="K48" s="280"/>
    </row>
    <row r="49" spans="1:11" s="79" customFormat="1" ht="12.75">
      <c r="A49" s="88"/>
      <c r="B49" s="88"/>
      <c r="C49" s="89"/>
      <c r="D49" s="317"/>
      <c r="E49" s="319"/>
      <c r="F49" s="478"/>
      <c r="G49" s="302"/>
      <c r="H49" s="336"/>
      <c r="I49" s="337"/>
      <c r="J49" s="280"/>
      <c r="K49" s="280"/>
    </row>
    <row r="50" spans="1:11" s="79" customFormat="1" ht="12.75">
      <c r="A50" s="88"/>
      <c r="B50" s="88"/>
      <c r="C50" s="89"/>
      <c r="D50" s="317"/>
      <c r="E50" s="319"/>
      <c r="F50" s="478"/>
      <c r="G50" s="302"/>
      <c r="H50" s="336"/>
      <c r="I50" s="337"/>
      <c r="J50" s="280"/>
      <c r="K50" s="280"/>
    </row>
    <row r="51" spans="1:11" s="79" customFormat="1" ht="12.75">
      <c r="A51" s="88"/>
      <c r="B51" s="88"/>
      <c r="C51" s="89"/>
      <c r="D51" s="317"/>
      <c r="E51" s="319"/>
      <c r="F51" s="478"/>
      <c r="G51" s="302"/>
      <c r="H51" s="336"/>
      <c r="I51" s="337"/>
      <c r="J51" s="280"/>
      <c r="K51" s="280"/>
    </row>
    <row r="52" spans="1:11" s="79" customFormat="1" ht="12.75">
      <c r="A52" s="88"/>
      <c r="B52" s="88"/>
      <c r="C52" s="89"/>
      <c r="D52" s="317"/>
      <c r="E52" s="319"/>
      <c r="F52" s="478"/>
      <c r="G52" s="302"/>
      <c r="H52" s="336"/>
      <c r="I52" s="337"/>
      <c r="J52" s="280"/>
      <c r="K52" s="280"/>
    </row>
    <row r="53" spans="1:11" s="79" customFormat="1" ht="12.75">
      <c r="A53" s="88"/>
      <c r="B53" s="88"/>
      <c r="C53" s="89"/>
      <c r="D53" s="317"/>
      <c r="E53" s="319"/>
      <c r="F53" s="478"/>
      <c r="G53" s="302"/>
      <c r="H53" s="336"/>
      <c r="I53" s="337"/>
      <c r="J53" s="280"/>
      <c r="K53" s="280"/>
    </row>
    <row r="54" spans="1:11" s="79" customFormat="1" ht="12.75">
      <c r="A54" s="88"/>
      <c r="B54" s="88"/>
      <c r="C54" s="89"/>
      <c r="D54" s="317"/>
      <c r="E54" s="319"/>
      <c r="F54" s="478"/>
      <c r="G54" s="302"/>
      <c r="H54" s="336"/>
      <c r="I54" s="337"/>
      <c r="J54" s="280"/>
      <c r="K54" s="280"/>
    </row>
    <row r="55" spans="1:11" s="79" customFormat="1" ht="12.75">
      <c r="A55" s="88"/>
      <c r="B55" s="88"/>
      <c r="C55" s="89"/>
      <c r="D55" s="317"/>
      <c r="E55" s="319"/>
      <c r="F55" s="478"/>
      <c r="G55" s="302"/>
      <c r="H55" s="336"/>
      <c r="I55" s="337"/>
      <c r="J55" s="280"/>
      <c r="K55" s="280"/>
    </row>
    <row r="56" spans="1:11" s="79" customFormat="1" ht="12.75">
      <c r="A56" s="88"/>
      <c r="B56" s="88"/>
      <c r="C56" s="89"/>
      <c r="D56" s="317"/>
      <c r="E56" s="319"/>
      <c r="F56" s="478"/>
      <c r="G56" s="302"/>
      <c r="H56" s="336"/>
      <c r="I56" s="337"/>
      <c r="J56" s="280"/>
      <c r="K56" s="280"/>
    </row>
    <row r="57" spans="1:11" s="79" customFormat="1" ht="12.75">
      <c r="A57" s="88"/>
      <c r="B57" s="88"/>
      <c r="C57" s="89"/>
      <c r="D57" s="317"/>
      <c r="E57" s="319"/>
      <c r="F57" s="478"/>
      <c r="G57" s="302"/>
      <c r="H57" s="336"/>
      <c r="I57" s="337"/>
      <c r="J57" s="280"/>
      <c r="K57" s="280"/>
    </row>
    <row r="58" spans="1:11" s="79" customFormat="1" ht="12.75">
      <c r="A58" s="88"/>
      <c r="B58" s="88"/>
      <c r="C58" s="89"/>
      <c r="D58" s="317"/>
      <c r="E58" s="319"/>
      <c r="F58" s="478"/>
      <c r="G58" s="302"/>
      <c r="H58" s="336"/>
      <c r="I58" s="337"/>
      <c r="J58" s="280"/>
      <c r="K58" s="280"/>
    </row>
    <row r="59" spans="1:11" s="79" customFormat="1" ht="12.75">
      <c r="A59" s="88"/>
      <c r="B59" s="88"/>
      <c r="C59" s="89"/>
      <c r="D59" s="317"/>
      <c r="E59" s="319"/>
      <c r="F59" s="478"/>
      <c r="G59" s="302"/>
      <c r="H59" s="336"/>
      <c r="I59" s="337"/>
      <c r="J59" s="280"/>
      <c r="K59" s="280"/>
    </row>
    <row r="60" spans="1:11" s="79" customFormat="1" ht="12.75">
      <c r="A60" s="88"/>
      <c r="B60" s="88"/>
      <c r="C60" s="89"/>
      <c r="D60" s="317"/>
      <c r="E60" s="319"/>
      <c r="F60" s="478"/>
      <c r="G60" s="302"/>
      <c r="H60" s="336"/>
      <c r="I60" s="337"/>
      <c r="J60" s="280"/>
      <c r="K60" s="280"/>
    </row>
    <row r="61" spans="1:11" s="79" customFormat="1" ht="12.75">
      <c r="A61" s="88"/>
      <c r="B61" s="88"/>
      <c r="C61" s="89"/>
      <c r="D61" s="317"/>
      <c r="E61" s="319"/>
      <c r="F61" s="478"/>
      <c r="G61" s="302"/>
      <c r="H61" s="336"/>
      <c r="I61" s="337"/>
      <c r="J61" s="280"/>
      <c r="K61" s="280"/>
    </row>
    <row r="62" spans="1:11" s="79" customFormat="1" ht="12.75">
      <c r="A62" s="88"/>
      <c r="B62" s="88"/>
      <c r="C62" s="89"/>
      <c r="D62" s="317"/>
      <c r="E62" s="319"/>
      <c r="F62" s="478"/>
      <c r="G62" s="302"/>
      <c r="H62" s="336"/>
      <c r="I62" s="337"/>
      <c r="J62" s="280"/>
      <c r="K62" s="280"/>
    </row>
    <row r="63" spans="1:11" s="79" customFormat="1" ht="12.75">
      <c r="A63" s="88"/>
      <c r="B63" s="88"/>
      <c r="C63" s="89"/>
      <c r="D63" s="317"/>
      <c r="E63" s="319"/>
      <c r="F63" s="478"/>
      <c r="G63" s="302"/>
      <c r="H63" s="336"/>
      <c r="I63" s="337"/>
      <c r="J63" s="280"/>
      <c r="K63" s="280"/>
    </row>
    <row r="64" spans="1:11" s="79" customFormat="1" ht="12.75">
      <c r="A64" s="88"/>
      <c r="B64" s="88"/>
      <c r="C64" s="89"/>
      <c r="D64" s="317"/>
      <c r="E64" s="319"/>
      <c r="F64" s="478"/>
      <c r="G64" s="302"/>
      <c r="H64" s="336"/>
      <c r="I64" s="337"/>
      <c r="J64" s="280"/>
      <c r="K64" s="280"/>
    </row>
    <row r="65" spans="1:11" s="79" customFormat="1" ht="12.75">
      <c r="A65" s="88"/>
      <c r="B65" s="88"/>
      <c r="C65" s="89"/>
      <c r="D65" s="317"/>
      <c r="E65" s="319"/>
      <c r="F65" s="478"/>
      <c r="G65" s="302"/>
      <c r="H65" s="336"/>
      <c r="I65" s="337"/>
      <c r="J65" s="280"/>
      <c r="K65" s="280"/>
    </row>
    <row r="66" spans="1:11" s="79" customFormat="1" ht="12.75">
      <c r="A66" s="88"/>
      <c r="B66" s="88"/>
      <c r="C66" s="89"/>
      <c r="D66" s="317"/>
      <c r="E66" s="319"/>
      <c r="F66" s="478"/>
      <c r="G66" s="302"/>
      <c r="H66" s="336"/>
      <c r="I66" s="337"/>
      <c r="J66" s="280"/>
      <c r="K66" s="280"/>
    </row>
    <row r="67" spans="1:11" s="79" customFormat="1" ht="12.75">
      <c r="A67" s="88"/>
      <c r="B67" s="88"/>
      <c r="C67" s="89"/>
      <c r="D67" s="317"/>
      <c r="E67" s="319"/>
      <c r="F67" s="478"/>
      <c r="G67" s="302"/>
      <c r="H67" s="336"/>
      <c r="I67" s="337"/>
      <c r="J67" s="280"/>
      <c r="K67" s="280"/>
    </row>
    <row r="68" spans="1:11" s="79" customFormat="1" ht="12.75">
      <c r="A68" s="88"/>
      <c r="B68" s="88"/>
      <c r="C68" s="89"/>
      <c r="D68" s="317"/>
      <c r="E68" s="319"/>
      <c r="F68" s="478"/>
      <c r="G68" s="302"/>
      <c r="H68" s="336"/>
      <c r="I68" s="337"/>
      <c r="J68" s="280"/>
      <c r="K68" s="280"/>
    </row>
    <row r="69" spans="1:11" s="79" customFormat="1" ht="12.75">
      <c r="A69" s="88"/>
      <c r="B69" s="88"/>
      <c r="C69" s="89"/>
      <c r="D69" s="317"/>
      <c r="E69" s="319"/>
      <c r="F69" s="478"/>
      <c r="G69" s="302"/>
      <c r="H69" s="336"/>
      <c r="I69" s="337"/>
      <c r="J69" s="280"/>
      <c r="K69" s="280"/>
    </row>
    <row r="70" spans="1:11" s="79" customFormat="1" ht="12.75">
      <c r="A70" s="88"/>
      <c r="B70" s="88"/>
      <c r="C70" s="89"/>
      <c r="D70" s="317"/>
      <c r="E70" s="319"/>
      <c r="F70" s="478"/>
      <c r="G70" s="302"/>
      <c r="H70" s="336"/>
      <c r="I70" s="337"/>
      <c r="J70" s="280"/>
      <c r="K70" s="280"/>
    </row>
    <row r="71" spans="1:11" s="79" customFormat="1" ht="12.75">
      <c r="A71" s="88"/>
      <c r="B71" s="88"/>
      <c r="C71" s="89"/>
      <c r="D71" s="317"/>
      <c r="E71" s="319"/>
      <c r="F71" s="478"/>
      <c r="G71" s="302"/>
      <c r="H71" s="336"/>
      <c r="I71" s="337"/>
      <c r="J71" s="280"/>
      <c r="K71" s="280"/>
    </row>
    <row r="72" spans="1:11" s="79" customFormat="1" ht="12.75">
      <c r="A72" s="88"/>
      <c r="B72" s="88"/>
      <c r="C72" s="89"/>
      <c r="D72" s="317"/>
      <c r="E72" s="319"/>
      <c r="F72" s="478"/>
      <c r="G72" s="302"/>
      <c r="H72" s="336"/>
      <c r="I72" s="337"/>
      <c r="J72" s="280"/>
      <c r="K72" s="280"/>
    </row>
    <row r="73" spans="1:11" s="79" customFormat="1" ht="12.75">
      <c r="A73" s="88"/>
      <c r="B73" s="88"/>
      <c r="C73" s="89"/>
      <c r="D73" s="317"/>
      <c r="E73" s="319"/>
      <c r="F73" s="478"/>
      <c r="G73" s="302"/>
      <c r="H73" s="336"/>
      <c r="I73" s="337"/>
      <c r="J73" s="280"/>
      <c r="K73" s="280"/>
    </row>
    <row r="74" spans="1:11" s="79" customFormat="1" ht="12.75">
      <c r="A74" s="88"/>
      <c r="B74" s="88"/>
      <c r="C74" s="89"/>
      <c r="D74" s="317"/>
      <c r="E74" s="319"/>
      <c r="F74" s="478"/>
      <c r="G74" s="302"/>
      <c r="H74" s="336"/>
      <c r="I74" s="337"/>
      <c r="J74" s="280"/>
      <c r="K74" s="280"/>
    </row>
    <row r="75" spans="1:11" s="79" customFormat="1" ht="12.75">
      <c r="A75" s="88"/>
      <c r="B75" s="88"/>
      <c r="C75" s="89"/>
      <c r="D75" s="317"/>
      <c r="E75" s="319"/>
      <c r="F75" s="478"/>
      <c r="G75" s="302"/>
      <c r="H75" s="336"/>
      <c r="I75" s="337"/>
      <c r="J75" s="280"/>
      <c r="K75" s="280"/>
    </row>
    <row r="76" spans="1:11" s="79" customFormat="1" ht="12.75">
      <c r="A76" s="88"/>
      <c r="B76" s="88"/>
      <c r="C76" s="89"/>
      <c r="D76" s="317"/>
      <c r="E76" s="319"/>
      <c r="F76" s="478"/>
      <c r="G76" s="302"/>
      <c r="H76" s="336"/>
      <c r="I76" s="337"/>
      <c r="J76" s="280"/>
      <c r="K76" s="280"/>
    </row>
    <row r="77" spans="1:11" s="79" customFormat="1" ht="12.75">
      <c r="A77" s="88"/>
      <c r="B77" s="88"/>
      <c r="C77" s="89"/>
      <c r="D77" s="317"/>
      <c r="E77" s="319"/>
      <c r="F77" s="478"/>
      <c r="G77" s="302"/>
      <c r="H77" s="336"/>
      <c r="I77" s="337"/>
      <c r="J77" s="280"/>
      <c r="K77" s="280"/>
    </row>
    <row r="78" spans="1:11" s="79" customFormat="1" ht="12.75">
      <c r="A78" s="88"/>
      <c r="B78" s="88"/>
      <c r="C78" s="89"/>
      <c r="D78" s="317"/>
      <c r="E78" s="319"/>
      <c r="F78" s="478"/>
      <c r="G78" s="302"/>
      <c r="H78" s="336"/>
      <c r="I78" s="337"/>
      <c r="J78" s="280"/>
      <c r="K78" s="280"/>
    </row>
    <row r="79" spans="1:11" s="79" customFormat="1" ht="12.75">
      <c r="A79" s="88"/>
      <c r="B79" s="88"/>
      <c r="C79" s="89"/>
      <c r="D79" s="317"/>
      <c r="E79" s="319"/>
      <c r="F79" s="478"/>
      <c r="G79" s="302"/>
      <c r="H79" s="336"/>
      <c r="I79" s="337"/>
      <c r="J79" s="280"/>
      <c r="K79" s="280"/>
    </row>
    <row r="80" spans="1:11" s="79" customFormat="1" ht="12.75">
      <c r="A80" s="88"/>
      <c r="B80" s="88"/>
      <c r="C80" s="89"/>
      <c r="D80" s="317"/>
      <c r="E80" s="319"/>
      <c r="F80" s="478"/>
      <c r="G80" s="302"/>
      <c r="H80" s="336"/>
      <c r="I80" s="337"/>
      <c r="J80" s="280"/>
      <c r="K80" s="280"/>
    </row>
    <row r="81" spans="1:11" s="79" customFormat="1" ht="12.75">
      <c r="A81" s="88"/>
      <c r="B81" s="88"/>
      <c r="C81" s="89"/>
      <c r="D81" s="317"/>
      <c r="E81" s="319"/>
      <c r="F81" s="478"/>
      <c r="G81" s="302"/>
      <c r="H81" s="336"/>
      <c r="I81" s="337"/>
      <c r="J81" s="280"/>
      <c r="K81" s="280"/>
    </row>
    <row r="82" spans="1:11" s="79" customFormat="1" ht="12.75">
      <c r="A82" s="88"/>
      <c r="B82" s="88"/>
      <c r="C82" s="89"/>
      <c r="D82" s="317"/>
      <c r="E82" s="319"/>
      <c r="F82" s="478"/>
      <c r="G82" s="302"/>
      <c r="H82" s="336"/>
      <c r="I82" s="337"/>
      <c r="J82" s="280"/>
      <c r="K82" s="280"/>
    </row>
    <row r="83" spans="1:11" s="79" customFormat="1" ht="12.75">
      <c r="A83" s="88"/>
      <c r="B83" s="88"/>
      <c r="C83" s="89"/>
      <c r="D83" s="317"/>
      <c r="E83" s="319"/>
      <c r="F83" s="478"/>
      <c r="G83" s="302"/>
      <c r="H83" s="336"/>
      <c r="I83" s="337"/>
      <c r="J83" s="280"/>
      <c r="K83" s="280"/>
    </row>
    <row r="84" spans="1:11" s="79" customFormat="1" ht="12.75">
      <c r="A84" s="88"/>
      <c r="B84" s="88"/>
      <c r="C84" s="89"/>
      <c r="D84" s="317"/>
      <c r="E84" s="319"/>
      <c r="F84" s="478"/>
      <c r="G84" s="302"/>
      <c r="H84" s="336"/>
      <c r="I84" s="337"/>
      <c r="J84" s="280"/>
      <c r="K84" s="280"/>
    </row>
    <row r="85" spans="1:11" s="79" customFormat="1" ht="12.75">
      <c r="A85" s="88"/>
      <c r="B85" s="88"/>
      <c r="C85" s="89"/>
      <c r="D85" s="317"/>
      <c r="E85" s="319"/>
      <c r="F85" s="478"/>
      <c r="G85" s="302"/>
      <c r="H85" s="336"/>
      <c r="I85" s="337"/>
      <c r="J85" s="280"/>
      <c r="K85" s="280"/>
    </row>
    <row r="86" spans="1:11" s="79" customFormat="1" ht="12.75">
      <c r="A86" s="88"/>
      <c r="B86" s="88"/>
      <c r="C86" s="89"/>
      <c r="D86" s="317"/>
      <c r="E86" s="319"/>
      <c r="F86" s="478"/>
      <c r="G86" s="302"/>
      <c r="H86" s="336"/>
      <c r="I86" s="337"/>
      <c r="J86" s="280"/>
      <c r="K86" s="280"/>
    </row>
    <row r="87" spans="1:11" s="79" customFormat="1" ht="12.75">
      <c r="A87" s="88"/>
      <c r="B87" s="88"/>
      <c r="C87" s="89"/>
      <c r="D87" s="317"/>
      <c r="E87" s="319"/>
      <c r="F87" s="478"/>
      <c r="G87" s="302"/>
      <c r="H87" s="336"/>
      <c r="I87" s="337"/>
      <c r="J87" s="280"/>
      <c r="K87" s="280"/>
    </row>
    <row r="88" spans="1:11" s="79" customFormat="1" ht="12.75">
      <c r="A88" s="88"/>
      <c r="B88" s="88"/>
      <c r="C88" s="89"/>
      <c r="D88" s="317"/>
      <c r="E88" s="319"/>
      <c r="F88" s="478"/>
      <c r="G88" s="302"/>
      <c r="H88" s="336"/>
      <c r="I88" s="337"/>
      <c r="J88" s="280"/>
      <c r="K88" s="280"/>
    </row>
    <row r="89" spans="1:11" s="79" customFormat="1" ht="12.75">
      <c r="A89" s="88"/>
      <c r="B89" s="88"/>
      <c r="C89" s="89"/>
      <c r="D89" s="317"/>
      <c r="E89" s="319"/>
      <c r="F89" s="478"/>
      <c r="G89" s="302"/>
      <c r="H89" s="336"/>
      <c r="I89" s="337"/>
      <c r="J89" s="280"/>
      <c r="K89" s="280"/>
    </row>
    <row r="90" spans="1:11" s="79" customFormat="1" ht="12.75">
      <c r="A90" s="88"/>
      <c r="B90" s="88"/>
      <c r="C90" s="89"/>
      <c r="D90" s="317"/>
      <c r="E90" s="319"/>
      <c r="F90" s="478"/>
      <c r="G90" s="302"/>
      <c r="H90" s="336"/>
      <c r="I90" s="337"/>
      <c r="J90" s="280"/>
      <c r="K90" s="280"/>
    </row>
    <row r="91" spans="1:11" s="79" customFormat="1" ht="12.75">
      <c r="A91" s="88"/>
      <c r="B91" s="88"/>
      <c r="C91" s="89"/>
      <c r="D91" s="317"/>
      <c r="E91" s="319"/>
      <c r="F91" s="478"/>
      <c r="G91" s="302"/>
      <c r="H91" s="336"/>
      <c r="I91" s="337"/>
      <c r="J91" s="280"/>
      <c r="K91" s="280"/>
    </row>
    <row r="92" spans="1:11" s="79" customFormat="1" ht="12.75">
      <c r="A92" s="88"/>
      <c r="B92" s="88"/>
      <c r="C92" s="89"/>
      <c r="D92" s="317"/>
      <c r="E92" s="319"/>
      <c r="F92" s="478"/>
      <c r="G92" s="302"/>
      <c r="H92" s="336"/>
      <c r="I92" s="337"/>
      <c r="J92" s="280"/>
      <c r="K92" s="280"/>
    </row>
    <row r="93" spans="1:11" s="79" customFormat="1" ht="12.75">
      <c r="A93" s="88"/>
      <c r="B93" s="88"/>
      <c r="C93" s="89"/>
      <c r="D93" s="317"/>
      <c r="E93" s="319"/>
      <c r="F93" s="478"/>
      <c r="G93" s="302"/>
      <c r="H93" s="336"/>
      <c r="I93" s="337"/>
      <c r="J93" s="280"/>
      <c r="K93" s="280"/>
    </row>
    <row r="94" spans="1:11" s="79" customFormat="1" ht="12.75">
      <c r="A94" s="88"/>
      <c r="B94" s="88"/>
      <c r="C94" s="89"/>
      <c r="D94" s="317"/>
      <c r="E94" s="319"/>
      <c r="F94" s="478"/>
      <c r="G94" s="302"/>
      <c r="H94" s="336"/>
      <c r="I94" s="337"/>
      <c r="J94" s="280"/>
      <c r="K94" s="280"/>
    </row>
    <row r="95" spans="1:11" s="79" customFormat="1" ht="12.75">
      <c r="A95" s="88"/>
      <c r="B95" s="88"/>
      <c r="C95" s="89"/>
      <c r="D95" s="317"/>
      <c r="E95" s="319"/>
      <c r="F95" s="478"/>
      <c r="G95" s="302"/>
      <c r="H95" s="336"/>
      <c r="I95" s="337"/>
      <c r="J95" s="280"/>
      <c r="K95" s="280"/>
    </row>
    <row r="96" spans="1:11" s="79" customFormat="1" ht="12.75">
      <c r="A96" s="88"/>
      <c r="B96" s="88"/>
      <c r="C96" s="89"/>
      <c r="D96" s="317"/>
      <c r="E96" s="319"/>
      <c r="F96" s="478"/>
      <c r="G96" s="302"/>
      <c r="H96" s="336"/>
      <c r="I96" s="337"/>
      <c r="J96" s="280"/>
      <c r="K96" s="280"/>
    </row>
    <row r="97" spans="1:11" s="79" customFormat="1" ht="12.75">
      <c r="A97" s="88"/>
      <c r="B97" s="88"/>
      <c r="C97" s="89"/>
      <c r="D97" s="317"/>
      <c r="E97" s="319"/>
      <c r="F97" s="478"/>
      <c r="G97" s="302"/>
      <c r="H97" s="336"/>
      <c r="I97" s="337"/>
      <c r="J97" s="280"/>
      <c r="K97" s="280"/>
    </row>
    <row r="98" spans="1:11" s="79" customFormat="1" ht="12.75">
      <c r="A98" s="88"/>
      <c r="B98" s="88"/>
      <c r="C98" s="89"/>
      <c r="D98" s="317"/>
      <c r="E98" s="319"/>
      <c r="F98" s="478"/>
      <c r="G98" s="302"/>
      <c r="H98" s="336"/>
      <c r="I98" s="337"/>
      <c r="J98" s="280"/>
      <c r="K98" s="280"/>
    </row>
    <row r="99" spans="1:11" s="79" customFormat="1" ht="12.75">
      <c r="A99" s="88"/>
      <c r="B99" s="88"/>
      <c r="C99" s="89"/>
      <c r="D99" s="317"/>
      <c r="E99" s="319"/>
      <c r="F99" s="478"/>
      <c r="G99" s="302"/>
      <c r="H99" s="336"/>
      <c r="I99" s="337"/>
      <c r="J99" s="280"/>
      <c r="K99" s="280"/>
    </row>
    <row r="100" spans="1:11" s="79" customFormat="1" ht="12.75">
      <c r="A100" s="88"/>
      <c r="B100" s="88"/>
      <c r="C100" s="89"/>
      <c r="D100" s="317"/>
      <c r="E100" s="319"/>
      <c r="F100" s="478"/>
      <c r="G100" s="302"/>
      <c r="H100" s="336"/>
      <c r="I100" s="337"/>
      <c r="J100" s="280"/>
      <c r="K100" s="280"/>
    </row>
    <row r="101" spans="1:11" s="79" customFormat="1" ht="12.75">
      <c r="A101" s="88"/>
      <c r="B101" s="88"/>
      <c r="C101" s="89"/>
      <c r="D101" s="317"/>
      <c r="E101" s="319"/>
      <c r="F101" s="478"/>
      <c r="G101" s="302"/>
      <c r="H101" s="336"/>
      <c r="I101" s="337"/>
      <c r="J101" s="280"/>
      <c r="K101" s="280"/>
    </row>
    <row r="102" spans="1:11" s="79" customFormat="1" ht="12.75">
      <c r="A102" s="88"/>
      <c r="B102" s="88"/>
      <c r="C102" s="89"/>
      <c r="D102" s="317"/>
      <c r="E102" s="319"/>
      <c r="F102" s="478"/>
      <c r="G102" s="302"/>
      <c r="H102" s="336"/>
      <c r="I102" s="337"/>
      <c r="J102" s="280"/>
      <c r="K102" s="280"/>
    </row>
    <row r="103" spans="1:11" s="79" customFormat="1" ht="12.75">
      <c r="A103" s="88"/>
      <c r="B103" s="88"/>
      <c r="C103" s="89"/>
      <c r="D103" s="317"/>
      <c r="E103" s="319"/>
      <c r="F103" s="478"/>
      <c r="G103" s="302"/>
      <c r="H103" s="336"/>
      <c r="I103" s="337"/>
      <c r="J103" s="280"/>
      <c r="K103" s="280"/>
    </row>
    <row r="104" spans="1:11" s="79" customFormat="1" ht="12.75">
      <c r="A104" s="88"/>
      <c r="B104" s="88"/>
      <c r="C104" s="89"/>
      <c r="D104" s="317"/>
      <c r="E104" s="319"/>
      <c r="F104" s="478"/>
      <c r="G104" s="302"/>
      <c r="H104" s="336"/>
      <c r="I104" s="337"/>
      <c r="J104" s="280"/>
      <c r="K104" s="280"/>
    </row>
    <row r="105" spans="1:11" s="79" customFormat="1" ht="12.75">
      <c r="A105" s="88"/>
      <c r="B105" s="88"/>
      <c r="C105" s="89"/>
      <c r="D105" s="317"/>
      <c r="E105" s="319"/>
      <c r="F105" s="478"/>
      <c r="G105" s="302"/>
      <c r="H105" s="336"/>
      <c r="I105" s="337"/>
      <c r="J105" s="280"/>
      <c r="K105" s="280"/>
    </row>
    <row r="106" spans="1:11" s="79" customFormat="1" ht="12.75">
      <c r="A106" s="88"/>
      <c r="B106" s="88"/>
      <c r="C106" s="89"/>
      <c r="D106" s="317"/>
      <c r="E106" s="319"/>
      <c r="F106" s="478"/>
      <c r="G106" s="302"/>
      <c r="H106" s="336"/>
      <c r="I106" s="337"/>
      <c r="J106" s="280"/>
      <c r="K106" s="280"/>
    </row>
    <row r="107" spans="1:11" s="79" customFormat="1" ht="12.75">
      <c r="A107" s="88"/>
      <c r="B107" s="88"/>
      <c r="C107" s="89"/>
      <c r="D107" s="317"/>
      <c r="E107" s="319"/>
      <c r="F107" s="478"/>
      <c r="G107" s="302"/>
      <c r="H107" s="336"/>
      <c r="I107" s="337"/>
      <c r="J107" s="280"/>
      <c r="K107" s="280"/>
    </row>
    <row r="108" spans="1:11" s="79" customFormat="1" ht="12.75">
      <c r="A108" s="88"/>
      <c r="B108" s="88"/>
      <c r="C108" s="89"/>
      <c r="D108" s="317"/>
      <c r="E108" s="319"/>
      <c r="F108" s="478"/>
      <c r="G108" s="302"/>
      <c r="H108" s="336"/>
      <c r="I108" s="337"/>
      <c r="J108" s="280"/>
      <c r="K108" s="280"/>
    </row>
    <row r="109" spans="1:11" s="79" customFormat="1" ht="12.75">
      <c r="A109" s="88"/>
      <c r="B109" s="88"/>
      <c r="C109" s="89"/>
      <c r="D109" s="317"/>
      <c r="E109" s="319"/>
      <c r="F109" s="478"/>
      <c r="G109" s="302"/>
      <c r="H109" s="336"/>
      <c r="I109" s="337"/>
      <c r="J109" s="280"/>
      <c r="K109" s="280"/>
    </row>
    <row r="110" spans="1:11" s="79" customFormat="1" ht="12.75">
      <c r="A110" s="88"/>
      <c r="B110" s="88"/>
      <c r="C110" s="89"/>
      <c r="D110" s="317"/>
      <c r="E110" s="319"/>
      <c r="F110" s="478"/>
      <c r="G110" s="302"/>
      <c r="H110" s="336"/>
      <c r="I110" s="337"/>
      <c r="J110" s="280"/>
      <c r="K110" s="280"/>
    </row>
    <row r="111" spans="1:11" s="79" customFormat="1" ht="12.75">
      <c r="A111" s="88"/>
      <c r="B111" s="88"/>
      <c r="C111" s="89"/>
      <c r="D111" s="317"/>
      <c r="E111" s="319"/>
      <c r="F111" s="478"/>
      <c r="G111" s="302"/>
      <c r="H111" s="336"/>
      <c r="I111" s="337"/>
      <c r="J111" s="280"/>
      <c r="K111" s="280"/>
    </row>
    <row r="112" spans="1:11" s="79" customFormat="1" ht="12.75">
      <c r="A112" s="88"/>
      <c r="B112" s="88"/>
      <c r="C112" s="89"/>
      <c r="D112" s="317"/>
      <c r="E112" s="319"/>
      <c r="F112" s="478"/>
      <c r="G112" s="302"/>
      <c r="H112" s="336"/>
      <c r="I112" s="337"/>
      <c r="J112" s="280"/>
      <c r="K112" s="280"/>
    </row>
    <row r="113" spans="1:11" s="79" customFormat="1" ht="12.75">
      <c r="A113" s="88"/>
      <c r="B113" s="88"/>
      <c r="C113" s="89"/>
      <c r="D113" s="317"/>
      <c r="E113" s="319"/>
      <c r="F113" s="478"/>
      <c r="G113" s="302"/>
      <c r="H113" s="336"/>
      <c r="I113" s="337"/>
      <c r="J113" s="280"/>
      <c r="K113" s="280"/>
    </row>
    <row r="114" spans="1:11" s="79" customFormat="1" ht="12.75">
      <c r="A114" s="88"/>
      <c r="B114" s="88"/>
      <c r="C114" s="89"/>
      <c r="D114" s="317"/>
      <c r="E114" s="319"/>
      <c r="F114" s="478"/>
      <c r="G114" s="302"/>
      <c r="H114" s="336"/>
      <c r="I114" s="337"/>
      <c r="J114" s="280"/>
      <c r="K114" s="280"/>
    </row>
    <row r="115" spans="1:11" s="79" customFormat="1" ht="12.75">
      <c r="A115" s="88"/>
      <c r="B115" s="88"/>
      <c r="C115" s="89"/>
      <c r="D115" s="317"/>
      <c r="E115" s="319"/>
      <c r="F115" s="478"/>
      <c r="G115" s="302"/>
      <c r="H115" s="336"/>
      <c r="I115" s="337"/>
      <c r="J115" s="280"/>
      <c r="K115" s="280"/>
    </row>
    <row r="116" spans="1:11" s="79" customFormat="1" ht="12.75">
      <c r="A116" s="88"/>
      <c r="B116" s="88"/>
      <c r="C116" s="89"/>
      <c r="D116" s="317"/>
      <c r="E116" s="319"/>
      <c r="F116" s="478"/>
      <c r="G116" s="302"/>
      <c r="H116" s="336"/>
      <c r="I116" s="337"/>
      <c r="J116" s="280"/>
      <c r="K116" s="280"/>
    </row>
    <row r="117" spans="1:11" s="79" customFormat="1" ht="12.75">
      <c r="A117" s="88"/>
      <c r="B117" s="88"/>
      <c r="C117" s="89"/>
      <c r="D117" s="317"/>
      <c r="E117" s="319"/>
      <c r="F117" s="478"/>
      <c r="G117" s="302"/>
      <c r="H117" s="336"/>
      <c r="I117" s="337"/>
      <c r="J117" s="280"/>
      <c r="K117" s="280"/>
    </row>
    <row r="118" spans="1:11" s="79" customFormat="1" ht="12.75">
      <c r="A118" s="88"/>
      <c r="B118" s="88"/>
      <c r="C118" s="89"/>
      <c r="D118" s="317"/>
      <c r="E118" s="319"/>
      <c r="F118" s="478"/>
      <c r="G118" s="302"/>
      <c r="H118" s="336"/>
      <c r="I118" s="337"/>
      <c r="J118" s="280"/>
      <c r="K118" s="280"/>
    </row>
    <row r="119" spans="1:11" s="79" customFormat="1" ht="12.75">
      <c r="A119" s="88"/>
      <c r="B119" s="88"/>
      <c r="C119" s="89"/>
      <c r="D119" s="317"/>
      <c r="E119" s="319"/>
      <c r="F119" s="478"/>
      <c r="G119" s="302"/>
      <c r="H119" s="336"/>
      <c r="I119" s="337"/>
      <c r="J119" s="280"/>
      <c r="K119" s="280"/>
    </row>
    <row r="120" spans="1:11" s="79" customFormat="1" ht="12.75">
      <c r="A120" s="88"/>
      <c r="B120" s="88"/>
      <c r="C120" s="89"/>
      <c r="D120" s="317"/>
      <c r="E120" s="319"/>
      <c r="F120" s="478"/>
      <c r="G120" s="302"/>
      <c r="H120" s="336"/>
      <c r="I120" s="337"/>
      <c r="J120" s="280"/>
      <c r="K120" s="280"/>
    </row>
    <row r="121" spans="1:11" s="79" customFormat="1" ht="12.75">
      <c r="A121" s="88"/>
      <c r="B121" s="88"/>
      <c r="C121" s="89"/>
      <c r="D121" s="317"/>
      <c r="E121" s="319"/>
      <c r="F121" s="478"/>
      <c r="G121" s="302"/>
      <c r="H121" s="336"/>
      <c r="I121" s="337"/>
      <c r="J121" s="280"/>
      <c r="K121" s="280"/>
    </row>
    <row r="122" spans="1:11" s="79" customFormat="1" ht="12.75">
      <c r="A122" s="88"/>
      <c r="B122" s="88"/>
      <c r="C122" s="89"/>
      <c r="D122" s="317"/>
      <c r="E122" s="319"/>
      <c r="F122" s="478"/>
      <c r="G122" s="302"/>
      <c r="H122" s="336"/>
      <c r="I122" s="337"/>
      <c r="J122" s="280"/>
      <c r="K122" s="280"/>
    </row>
    <row r="123" spans="1:11" s="79" customFormat="1" ht="12.75">
      <c r="A123" s="88"/>
      <c r="B123" s="88"/>
      <c r="C123" s="89"/>
      <c r="D123" s="317"/>
      <c r="E123" s="319"/>
      <c r="F123" s="478"/>
      <c r="G123" s="302"/>
      <c r="H123" s="336"/>
      <c r="I123" s="337"/>
      <c r="J123" s="280"/>
      <c r="K123" s="280"/>
    </row>
    <row r="124" spans="1:11" s="79" customFormat="1" ht="12.75">
      <c r="A124" s="88"/>
      <c r="B124" s="88"/>
      <c r="C124" s="89"/>
      <c r="D124" s="317"/>
      <c r="E124" s="319"/>
      <c r="F124" s="478"/>
      <c r="G124" s="302"/>
      <c r="H124" s="336"/>
      <c r="I124" s="337"/>
      <c r="J124" s="280"/>
      <c r="K124" s="280"/>
    </row>
    <row r="125" spans="1:11" s="79" customFormat="1" ht="12.75">
      <c r="A125" s="88"/>
      <c r="B125" s="88"/>
      <c r="C125" s="89"/>
      <c r="D125" s="317"/>
      <c r="E125" s="319"/>
      <c r="F125" s="478"/>
      <c r="G125" s="302"/>
      <c r="H125" s="336"/>
      <c r="I125" s="337"/>
      <c r="J125" s="280"/>
      <c r="K125" s="280"/>
    </row>
    <row r="126" spans="1:11" s="79" customFormat="1" ht="12.75">
      <c r="A126" s="88"/>
      <c r="B126" s="88"/>
      <c r="C126" s="89"/>
      <c r="D126" s="317"/>
      <c r="E126" s="319"/>
      <c r="F126" s="478"/>
      <c r="G126" s="302"/>
      <c r="H126" s="336"/>
      <c r="I126" s="337"/>
      <c r="J126" s="280"/>
      <c r="K126" s="280"/>
    </row>
    <row r="127" spans="1:11" s="79" customFormat="1" ht="12.75">
      <c r="A127" s="88"/>
      <c r="B127" s="88"/>
      <c r="C127" s="89"/>
      <c r="D127" s="317"/>
      <c r="E127" s="319"/>
      <c r="F127" s="478"/>
      <c r="G127" s="302"/>
      <c r="H127" s="336"/>
      <c r="I127" s="337"/>
      <c r="J127" s="280"/>
      <c r="K127" s="280"/>
    </row>
    <row r="128" spans="1:11" s="79" customFormat="1" ht="12.75">
      <c r="A128" s="88"/>
      <c r="B128" s="88"/>
      <c r="C128" s="89"/>
      <c r="D128" s="317"/>
      <c r="E128" s="319"/>
      <c r="F128" s="478"/>
      <c r="G128" s="302"/>
      <c r="H128" s="336"/>
      <c r="I128" s="337"/>
      <c r="J128" s="280"/>
      <c r="K128" s="280"/>
    </row>
    <row r="129" spans="1:11" s="79" customFormat="1" ht="12.75">
      <c r="A129" s="88"/>
      <c r="B129" s="88"/>
      <c r="C129" s="89"/>
      <c r="D129" s="317"/>
      <c r="E129" s="319"/>
      <c r="F129" s="478"/>
      <c r="G129" s="302"/>
      <c r="H129" s="336"/>
      <c r="I129" s="337"/>
      <c r="J129" s="280"/>
      <c r="K129" s="280"/>
    </row>
    <row r="130" spans="1:11" s="79" customFormat="1" ht="12.75">
      <c r="A130" s="88"/>
      <c r="B130" s="88"/>
      <c r="C130" s="89"/>
      <c r="D130" s="317"/>
      <c r="E130" s="319"/>
      <c r="F130" s="478"/>
      <c r="G130" s="302"/>
      <c r="H130" s="336"/>
      <c r="I130" s="337"/>
      <c r="J130" s="280"/>
      <c r="K130" s="280"/>
    </row>
    <row r="131" spans="1:11" s="79" customFormat="1" ht="12.75">
      <c r="A131" s="88"/>
      <c r="B131" s="88"/>
      <c r="C131" s="89"/>
      <c r="D131" s="317"/>
      <c r="E131" s="319"/>
      <c r="F131" s="478"/>
      <c r="G131" s="302"/>
      <c r="H131" s="336"/>
      <c r="I131" s="337"/>
      <c r="J131" s="280"/>
      <c r="K131" s="280"/>
    </row>
    <row r="132" spans="1:11" s="79" customFormat="1" ht="12.75">
      <c r="A132" s="88"/>
      <c r="B132" s="88"/>
      <c r="C132" s="89"/>
      <c r="D132" s="317"/>
      <c r="E132" s="319"/>
      <c r="F132" s="478"/>
      <c r="G132" s="302"/>
      <c r="H132" s="336"/>
      <c r="I132" s="337"/>
      <c r="J132" s="280"/>
      <c r="K132" s="280"/>
    </row>
    <row r="133" spans="1:11" s="79" customFormat="1" ht="12.75">
      <c r="A133" s="88"/>
      <c r="B133" s="88"/>
      <c r="C133" s="89"/>
      <c r="D133" s="317"/>
      <c r="E133" s="319"/>
      <c r="F133" s="478"/>
      <c r="G133" s="302"/>
      <c r="H133" s="336"/>
      <c r="I133" s="337"/>
      <c r="J133" s="280"/>
      <c r="K133" s="280"/>
    </row>
    <row r="134" spans="1:11" s="79" customFormat="1" ht="12.75">
      <c r="A134" s="88"/>
      <c r="B134" s="88"/>
      <c r="C134" s="89"/>
      <c r="D134" s="317"/>
      <c r="E134" s="319"/>
      <c r="F134" s="478"/>
      <c r="G134" s="302"/>
      <c r="H134" s="336"/>
      <c r="I134" s="337"/>
      <c r="J134" s="280"/>
      <c r="K134" s="280"/>
    </row>
    <row r="135" spans="1:11" s="79" customFormat="1" ht="12.75">
      <c r="A135" s="88"/>
      <c r="B135" s="88"/>
      <c r="C135" s="89"/>
      <c r="D135" s="317"/>
      <c r="E135" s="319"/>
      <c r="F135" s="478"/>
      <c r="G135" s="302"/>
      <c r="H135" s="336"/>
      <c r="I135" s="337"/>
      <c r="J135" s="280"/>
      <c r="K135" s="280"/>
    </row>
    <row r="136" spans="1:11" s="79" customFormat="1" ht="12.75">
      <c r="A136" s="88"/>
      <c r="B136" s="88"/>
      <c r="C136" s="89"/>
      <c r="D136" s="317"/>
      <c r="E136" s="319"/>
      <c r="F136" s="478"/>
      <c r="G136" s="302"/>
      <c r="H136" s="336"/>
      <c r="I136" s="337"/>
      <c r="J136" s="280"/>
      <c r="K136" s="280"/>
    </row>
    <row r="137" spans="1:11" s="79" customFormat="1" ht="12.75">
      <c r="A137" s="88"/>
      <c r="B137" s="88"/>
      <c r="C137" s="89"/>
      <c r="D137" s="317"/>
      <c r="E137" s="319"/>
      <c r="F137" s="478"/>
      <c r="G137" s="302"/>
      <c r="H137" s="336"/>
      <c r="I137" s="337"/>
      <c r="J137" s="280"/>
      <c r="K137" s="280"/>
    </row>
    <row r="138" spans="1:11" s="79" customFormat="1" ht="12.75">
      <c r="A138" s="88"/>
      <c r="B138" s="88"/>
      <c r="C138" s="89"/>
      <c r="D138" s="317"/>
      <c r="E138" s="319"/>
      <c r="F138" s="478"/>
      <c r="G138" s="302"/>
      <c r="H138" s="336"/>
      <c r="I138" s="337"/>
      <c r="J138" s="280"/>
      <c r="K138" s="280"/>
    </row>
    <row r="139" spans="1:11" s="79" customFormat="1" ht="12.75">
      <c r="A139" s="88"/>
      <c r="B139" s="88"/>
      <c r="C139" s="89"/>
      <c r="D139" s="317"/>
      <c r="E139" s="319"/>
      <c r="F139" s="478"/>
      <c r="G139" s="302"/>
      <c r="H139" s="336"/>
      <c r="I139" s="337"/>
      <c r="J139" s="280"/>
      <c r="K139" s="280"/>
    </row>
    <row r="140" spans="1:11" s="79" customFormat="1" ht="12.75">
      <c r="A140" s="88"/>
      <c r="B140" s="88"/>
      <c r="C140" s="89"/>
      <c r="D140" s="317"/>
      <c r="E140" s="319"/>
      <c r="F140" s="478"/>
      <c r="G140" s="302"/>
      <c r="H140" s="336"/>
      <c r="I140" s="337"/>
      <c r="J140" s="280"/>
      <c r="K140" s="280"/>
    </row>
    <row r="141" spans="1:11" s="79" customFormat="1" ht="12.75">
      <c r="A141" s="88"/>
      <c r="B141" s="88"/>
      <c r="C141" s="89"/>
      <c r="D141" s="317"/>
      <c r="E141" s="319"/>
      <c r="F141" s="478"/>
      <c r="G141" s="302"/>
      <c r="H141" s="336"/>
      <c r="I141" s="337"/>
      <c r="J141" s="280"/>
      <c r="K141" s="280"/>
    </row>
    <row r="142" spans="1:11" s="79" customFormat="1" ht="12.75">
      <c r="A142" s="88"/>
      <c r="B142" s="88"/>
      <c r="C142" s="89"/>
      <c r="D142" s="317"/>
      <c r="E142" s="319"/>
      <c r="F142" s="478"/>
      <c r="G142" s="302"/>
      <c r="H142" s="336"/>
      <c r="I142" s="337"/>
      <c r="J142" s="280"/>
      <c r="K142" s="280"/>
    </row>
    <row r="143" spans="1:11" s="79" customFormat="1" ht="12.75">
      <c r="A143" s="88"/>
      <c r="B143" s="88"/>
      <c r="C143" s="89"/>
      <c r="D143" s="317"/>
      <c r="E143" s="319"/>
      <c r="F143" s="478"/>
      <c r="G143" s="302"/>
      <c r="H143" s="336"/>
      <c r="I143" s="337"/>
      <c r="J143" s="280"/>
      <c r="K143" s="280"/>
    </row>
    <row r="144" spans="1:11" s="79" customFormat="1" ht="12.75">
      <c r="A144" s="88"/>
      <c r="B144" s="88"/>
      <c r="C144" s="89"/>
      <c r="D144" s="317"/>
      <c r="E144" s="319"/>
      <c r="F144" s="478"/>
      <c r="G144" s="302"/>
      <c r="H144" s="336"/>
      <c r="I144" s="337"/>
      <c r="J144" s="280"/>
      <c r="K144" s="280"/>
    </row>
    <row r="145" spans="1:11" s="79" customFormat="1" ht="12.75">
      <c r="A145" s="88"/>
      <c r="B145" s="88"/>
      <c r="C145" s="89"/>
      <c r="D145" s="317"/>
      <c r="E145" s="319"/>
      <c r="F145" s="478"/>
      <c r="G145" s="302"/>
      <c r="H145" s="336"/>
      <c r="I145" s="337"/>
      <c r="J145" s="280"/>
      <c r="K145" s="280"/>
    </row>
    <row r="146" spans="1:11" s="79" customFormat="1" ht="12.75">
      <c r="A146" s="88"/>
      <c r="B146" s="88"/>
      <c r="C146" s="89"/>
      <c r="D146" s="317"/>
      <c r="E146" s="319"/>
      <c r="F146" s="478"/>
      <c r="G146" s="302"/>
      <c r="H146" s="336"/>
      <c r="I146" s="337"/>
      <c r="J146" s="280"/>
      <c r="K146" s="280"/>
    </row>
  </sheetData>
  <sheetProtection password="CAEC" sheet="1" objects="1" scenarios="1"/>
  <mergeCells count="2">
    <mergeCell ref="L6:L11"/>
    <mergeCell ref="M6:M7"/>
  </mergeCells>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&amp;R&amp;"Projekt,Regular"&amp;72P&amp;"ProArc,Regular"&amp;18          </oddHeader>
    <oddFooter>&amp;C&amp;6 &amp; List: &amp;A&amp;R&amp;9&amp;P</oddFooter>
  </headerFooter>
</worksheet>
</file>

<file path=xl/worksheets/sheet6.xml><?xml version="1.0" encoding="utf-8"?>
<worksheet xmlns="http://schemas.openxmlformats.org/spreadsheetml/2006/main" xmlns:r="http://schemas.openxmlformats.org/officeDocument/2006/relationships">
  <sheetPr codeName="List38"/>
  <dimension ref="A1:P143"/>
  <sheetViews>
    <sheetView view="pageBreakPreview" zoomScale="120" zoomScaleSheetLayoutView="120" zoomScalePageLayoutView="0" workbookViewId="0" topLeftCell="A10">
      <selection activeCell="F25" sqref="F25"/>
    </sheetView>
  </sheetViews>
  <sheetFormatPr defaultColWidth="9.00390625" defaultRowHeight="12.75"/>
  <cols>
    <col min="1" max="1" width="2.625" style="77" customWidth="1"/>
    <col min="2" max="2" width="4.375" style="77" customWidth="1"/>
    <col min="3" max="3" width="43.75390625" style="111" customWidth="1"/>
    <col min="4" max="4" width="6.25390625" style="300" customWidth="1"/>
    <col min="5" max="5" width="8.75390625" style="345" customWidth="1"/>
    <col min="6" max="6" width="9.625" style="477" customWidth="1"/>
    <col min="7" max="7" width="13.25390625" style="287" customWidth="1"/>
    <col min="8" max="8" width="20.375" style="301" hidden="1" customWidth="1"/>
    <col min="9" max="9" width="11.75390625" style="337" hidden="1" customWidth="1"/>
    <col min="10" max="11" width="11.75390625" style="183" hidden="1"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2" s="123" customFormat="1" ht="18.75">
      <c r="A1" s="107" t="str">
        <f>+OSNOVA!A2</f>
        <v>POPIS DEL S PREDRAČUNOM</v>
      </c>
      <c r="C1" s="107"/>
      <c r="D1" s="294"/>
      <c r="E1" s="343"/>
      <c r="F1" s="475"/>
      <c r="G1" s="295"/>
      <c r="H1" s="296"/>
      <c r="I1" s="337"/>
      <c r="J1" s="276"/>
      <c r="K1" s="276"/>
      <c r="L1" s="76"/>
    </row>
    <row r="2" spans="1:12" s="123" customFormat="1" ht="18.75">
      <c r="A2" s="107"/>
      <c r="B2" s="107"/>
      <c r="C2" s="107"/>
      <c r="D2" s="294"/>
      <c r="E2" s="343"/>
      <c r="F2" s="475"/>
      <c r="G2" s="295"/>
      <c r="H2" s="296"/>
      <c r="I2" s="337"/>
      <c r="J2" s="276"/>
      <c r="K2" s="276"/>
      <c r="L2" s="76"/>
    </row>
    <row r="3" spans="1:12" s="123" customFormat="1" ht="18.75">
      <c r="A3" s="107" t="str">
        <f>+OZN</f>
        <v>3.</v>
      </c>
      <c r="C3" s="107" t="str">
        <f>+DEL</f>
        <v>GRADBENOOBRTNIŠKA DELA</v>
      </c>
      <c r="D3" s="294"/>
      <c r="E3" s="343"/>
      <c r="F3" s="475"/>
      <c r="G3" s="295"/>
      <c r="H3" s="296"/>
      <c r="I3" s="337"/>
      <c r="J3" s="276"/>
      <c r="K3" s="276"/>
      <c r="L3" s="76"/>
    </row>
    <row r="4" spans="1:13" s="123" customFormat="1" ht="18.75">
      <c r="A4" s="107"/>
      <c r="B4" s="106"/>
      <c r="C4" s="107"/>
      <c r="D4" s="294"/>
      <c r="E4" s="343"/>
      <c r="F4" s="475"/>
      <c r="G4" s="295"/>
      <c r="H4" s="296"/>
      <c r="I4" s="337"/>
      <c r="J4" s="276"/>
      <c r="K4" s="276"/>
      <c r="L4" s="93"/>
      <c r="M4" s="76"/>
    </row>
    <row r="5" spans="1:13" s="173" customFormat="1" ht="18.75">
      <c r="A5" s="290" t="str">
        <f>OSNOVA!G41</f>
        <v>A.</v>
      </c>
      <c r="B5" s="169"/>
      <c r="C5" s="168" t="str">
        <f>OSNOVA!H41</f>
        <v>GRADBENA DELA</v>
      </c>
      <c r="D5" s="297"/>
      <c r="E5" s="344"/>
      <c r="F5" s="476"/>
      <c r="G5" s="298"/>
      <c r="H5" s="299"/>
      <c r="I5" s="337"/>
      <c r="J5" s="273"/>
      <c r="K5" s="273"/>
      <c r="L5" s="174"/>
      <c r="M5" s="175"/>
    </row>
    <row r="6" spans="1:13" ht="14.25" customHeight="1">
      <c r="A6" s="97" t="s">
        <v>148</v>
      </c>
      <c r="B6" s="97"/>
      <c r="L6" s="509"/>
      <c r="M6" s="510"/>
    </row>
    <row r="7" spans="3:13" ht="47.25" customHeight="1">
      <c r="C7" s="426" t="s">
        <v>239</v>
      </c>
      <c r="D7" s="302"/>
      <c r="E7" s="318"/>
      <c r="F7" s="478"/>
      <c r="G7" s="302"/>
      <c r="L7" s="509"/>
      <c r="M7" s="510"/>
    </row>
    <row r="8" spans="3:13" ht="48">
      <c r="C8" s="342" t="s">
        <v>74</v>
      </c>
      <c r="D8" s="302"/>
      <c r="E8" s="318"/>
      <c r="F8" s="478"/>
      <c r="G8" s="302"/>
      <c r="L8" s="509"/>
      <c r="M8" s="135"/>
    </row>
    <row r="9" spans="3:13" ht="48.75" customHeight="1">
      <c r="C9" s="342" t="s">
        <v>65</v>
      </c>
      <c r="D9" s="302"/>
      <c r="E9" s="318"/>
      <c r="F9" s="478"/>
      <c r="G9" s="302"/>
      <c r="L9" s="509"/>
      <c r="M9" s="135"/>
    </row>
    <row r="10" spans="3:13" ht="36">
      <c r="C10" s="342" t="s">
        <v>66</v>
      </c>
      <c r="D10" s="302"/>
      <c r="E10" s="318"/>
      <c r="F10" s="478"/>
      <c r="G10" s="302"/>
      <c r="L10" s="509"/>
      <c r="M10" s="135"/>
    </row>
    <row r="11" spans="3:13" ht="12.75">
      <c r="C11" s="342"/>
      <c r="D11" s="302"/>
      <c r="E11" s="318"/>
      <c r="F11" s="478"/>
      <c r="G11" s="302"/>
      <c r="L11" s="509"/>
      <c r="M11" s="135"/>
    </row>
    <row r="12" spans="3:13" ht="12.75">
      <c r="C12" s="342"/>
      <c r="D12" s="302"/>
      <c r="E12" s="318"/>
      <c r="F12" s="478"/>
      <c r="G12" s="302"/>
      <c r="L12" s="509"/>
      <c r="M12" s="135"/>
    </row>
    <row r="13" spans="1:13" ht="12.75" customHeight="1">
      <c r="A13" s="97" t="s">
        <v>157</v>
      </c>
      <c r="B13" s="97"/>
      <c r="C13" s="116"/>
      <c r="D13" s="302"/>
      <c r="E13" s="318"/>
      <c r="F13" s="478"/>
      <c r="G13" s="302"/>
      <c r="L13" s="509"/>
      <c r="M13" s="78"/>
    </row>
    <row r="14" spans="1:16" s="120" customFormat="1" ht="12.75">
      <c r="A14" s="98" t="s">
        <v>250</v>
      </c>
      <c r="B14" s="98"/>
      <c r="C14" s="132" t="s">
        <v>251</v>
      </c>
      <c r="D14" s="303" t="s">
        <v>252</v>
      </c>
      <c r="E14" s="346" t="s">
        <v>253</v>
      </c>
      <c r="F14" s="479" t="s">
        <v>254</v>
      </c>
      <c r="G14" s="304" t="s">
        <v>255</v>
      </c>
      <c r="H14" s="305"/>
      <c r="I14" s="338"/>
      <c r="J14" s="274"/>
      <c r="K14" s="274"/>
      <c r="M14" s="122"/>
      <c r="O14" s="121"/>
      <c r="P14" s="121"/>
    </row>
    <row r="15" spans="3:7" ht="12.75">
      <c r="C15" s="133"/>
      <c r="G15" s="306"/>
    </row>
    <row r="16" spans="1:11" s="179" customFormat="1" ht="16.5" thickBot="1">
      <c r="A16" s="176"/>
      <c r="B16" s="177" t="s">
        <v>145</v>
      </c>
      <c r="C16" s="178" t="str">
        <f>OSNOVA!H46</f>
        <v>Rušitvena dela</v>
      </c>
      <c r="D16" s="307"/>
      <c r="E16" s="347"/>
      <c r="F16" s="480"/>
      <c r="G16" s="308"/>
      <c r="H16" s="309"/>
      <c r="I16" s="337"/>
      <c r="J16" s="277"/>
      <c r="K16" s="277"/>
    </row>
    <row r="17" spans="1:7" ht="12.75">
      <c r="A17" s="160"/>
      <c r="B17" s="112"/>
      <c r="C17" s="133"/>
      <c r="G17" s="306"/>
    </row>
    <row r="18" spans="1:11" ht="36">
      <c r="A18" s="161" t="str">
        <f>$B$16</f>
        <v>II.</v>
      </c>
      <c r="B18" s="156">
        <f>1</f>
        <v>1</v>
      </c>
      <c r="C18" s="359" t="s">
        <v>108</v>
      </c>
      <c r="D18" s="310" t="s">
        <v>172</v>
      </c>
      <c r="E18" s="348">
        <v>650</v>
      </c>
      <c r="F18" s="481"/>
      <c r="G18" s="311">
        <f>IF(OSNOVA!$B$53=1,E18*F18,"")</f>
        <v>0</v>
      </c>
      <c r="H18" s="312"/>
      <c r="I18" s="339"/>
      <c r="J18" s="278"/>
      <c r="K18" s="278"/>
    </row>
    <row r="19" spans="1:2" ht="12.75">
      <c r="A19" s="161"/>
      <c r="B19" s="156"/>
    </row>
    <row r="20" spans="1:11" ht="36">
      <c r="A20" s="161" t="str">
        <f>$B$16</f>
        <v>II.</v>
      </c>
      <c r="B20" s="156">
        <f>COUNT($A$16:B19)+1</f>
        <v>2</v>
      </c>
      <c r="C20" s="446" t="s">
        <v>109</v>
      </c>
      <c r="D20" s="310" t="s">
        <v>257</v>
      </c>
      <c r="E20" s="348">
        <v>60</v>
      </c>
      <c r="F20" s="481"/>
      <c r="G20" s="311">
        <f>IF(OSNOVA!$B$53=1,E20*F20,"")</f>
        <v>0</v>
      </c>
      <c r="H20" s="312"/>
      <c r="I20" s="339"/>
      <c r="J20" s="278"/>
      <c r="K20" s="278"/>
    </row>
    <row r="21" spans="1:11" ht="12.75">
      <c r="A21" s="161"/>
      <c r="B21" s="156"/>
      <c r="C21" s="293"/>
      <c r="D21" s="310"/>
      <c r="E21" s="348"/>
      <c r="F21" s="481"/>
      <c r="G21" s="311"/>
      <c r="H21" s="316"/>
      <c r="J21" s="279"/>
      <c r="K21" s="279"/>
    </row>
    <row r="22" spans="1:11" ht="36">
      <c r="A22" s="161" t="str">
        <f>$B$16</f>
        <v>II.</v>
      </c>
      <c r="B22" s="156">
        <f>COUNT($A$16:B21)+1</f>
        <v>3</v>
      </c>
      <c r="C22" s="446" t="s">
        <v>110</v>
      </c>
      <c r="D22" s="310" t="s">
        <v>257</v>
      </c>
      <c r="E22" s="348">
        <v>58</v>
      </c>
      <c r="F22" s="481"/>
      <c r="G22" s="311">
        <f>IF(OSNOVA!$B$53=1,E22*F22,"")</f>
        <v>0</v>
      </c>
      <c r="H22" s="312"/>
      <c r="I22" s="339"/>
      <c r="J22" s="278"/>
      <c r="K22" s="278"/>
    </row>
    <row r="23" spans="1:11" ht="12.75">
      <c r="A23" s="161"/>
      <c r="B23" s="156"/>
      <c r="C23" s="122"/>
      <c r="D23" s="122"/>
      <c r="E23" s="122"/>
      <c r="F23" s="482"/>
      <c r="G23" s="122"/>
      <c r="H23" s="122"/>
      <c r="I23" s="122"/>
      <c r="J23" s="122"/>
      <c r="K23" s="122"/>
    </row>
    <row r="24" spans="1:11" ht="24">
      <c r="A24" s="161" t="str">
        <f>$B$16</f>
        <v>II.</v>
      </c>
      <c r="B24" s="89">
        <f>COUNT($A$16:B22)+1</f>
        <v>4</v>
      </c>
      <c r="C24" s="446" t="s">
        <v>194</v>
      </c>
      <c r="D24" s="310" t="s">
        <v>257</v>
      </c>
      <c r="E24" s="348">
        <v>68</v>
      </c>
      <c r="F24" s="481"/>
      <c r="G24" s="311">
        <f>IF(OSNOVA!$B$53=1,E24*F24,"")</f>
        <v>0</v>
      </c>
      <c r="H24" s="312"/>
      <c r="I24" s="339"/>
      <c r="J24" s="278"/>
      <c r="K24" s="278"/>
    </row>
    <row r="25" spans="1:11" ht="12.75">
      <c r="A25" s="161"/>
      <c r="B25" s="89"/>
      <c r="C25" s="359"/>
      <c r="D25" s="310"/>
      <c r="E25" s="348"/>
      <c r="F25" s="481"/>
      <c r="G25" s="311"/>
      <c r="H25" s="316"/>
      <c r="J25" s="279"/>
      <c r="K25" s="279"/>
    </row>
    <row r="26" spans="1:11" ht="36">
      <c r="A26" s="161" t="str">
        <f>$B$16</f>
        <v>II.</v>
      </c>
      <c r="B26" s="89">
        <f>COUNT($A$16:B24)+1</f>
        <v>5</v>
      </c>
      <c r="C26" s="446" t="s">
        <v>111</v>
      </c>
      <c r="D26" s="310" t="s">
        <v>172</v>
      </c>
      <c r="E26" s="348">
        <v>116</v>
      </c>
      <c r="F26" s="481"/>
      <c r="G26" s="311">
        <f>IF(OSNOVA!$B$53=1,E26*F26,"")</f>
        <v>0</v>
      </c>
      <c r="H26" s="312"/>
      <c r="I26" s="339"/>
      <c r="J26" s="278"/>
      <c r="K26" s="278"/>
    </row>
    <row r="27" spans="1:11" ht="12.75">
      <c r="A27" s="161"/>
      <c r="B27" s="89"/>
      <c r="C27" s="446"/>
      <c r="D27" s="122"/>
      <c r="E27" s="122"/>
      <c r="F27" s="482"/>
      <c r="G27" s="122"/>
      <c r="H27" s="122"/>
      <c r="I27" s="122"/>
      <c r="J27" s="122"/>
      <c r="K27" s="122"/>
    </row>
    <row r="28" spans="1:16" s="87" customFormat="1" ht="12.75">
      <c r="A28" s="162"/>
      <c r="B28" s="157"/>
      <c r="C28" s="92"/>
      <c r="D28" s="313"/>
      <c r="E28" s="314"/>
      <c r="F28" s="483"/>
      <c r="G28" s="311"/>
      <c r="H28" s="315"/>
      <c r="I28" s="340"/>
      <c r="J28" s="148"/>
      <c r="K28" s="148"/>
      <c r="L28" s="81"/>
      <c r="M28" s="127"/>
      <c r="N28" s="85"/>
      <c r="O28" s="126"/>
      <c r="P28" s="84"/>
    </row>
    <row r="29" spans="1:11" s="150" customFormat="1" ht="13.5" thickBot="1">
      <c r="A29" s="163"/>
      <c r="B29" s="158"/>
      <c r="C29" s="414"/>
      <c r="D29" s="320"/>
      <c r="E29" s="149" t="str">
        <f>CONCATENATE(B16," ",C16," - SKUPAJ:")</f>
        <v>II. Rušitvena dela - SKUPAJ:</v>
      </c>
      <c r="F29" s="484"/>
      <c r="G29" s="321">
        <f>IF(OSNOVA!$B$53=1,SUM(G17:G28),"")</f>
        <v>0</v>
      </c>
      <c r="H29" s="322"/>
      <c r="I29" s="341"/>
      <c r="J29" s="199"/>
      <c r="K29" s="199"/>
    </row>
    <row r="30" spans="1:11" s="125" customFormat="1" ht="15">
      <c r="A30" s="164"/>
      <c r="B30" s="159"/>
      <c r="C30" s="114"/>
      <c r="D30" s="323"/>
      <c r="E30" s="350"/>
      <c r="F30" s="485"/>
      <c r="G30" s="324"/>
      <c r="H30" s="325"/>
      <c r="I30" s="341"/>
      <c r="J30" s="272"/>
      <c r="K30" s="272"/>
    </row>
    <row r="31" spans="1:12" s="185" customFormat="1" ht="14.25" customHeight="1">
      <c r="A31" s="180"/>
      <c r="B31" s="180"/>
      <c r="C31" s="181"/>
      <c r="D31" s="326"/>
      <c r="E31" s="351"/>
      <c r="F31" s="486"/>
      <c r="G31" s="327"/>
      <c r="H31" s="328"/>
      <c r="I31" s="337"/>
      <c r="J31" s="183"/>
      <c r="K31" s="183"/>
      <c r="L31" s="184"/>
    </row>
    <row r="32" spans="1:11" s="185" customFormat="1" ht="12.75" customHeight="1">
      <c r="A32" s="97"/>
      <c r="B32" s="186"/>
      <c r="C32" s="187"/>
      <c r="D32" s="329"/>
      <c r="E32" s="314"/>
      <c r="F32" s="487"/>
      <c r="G32" s="329"/>
      <c r="H32" s="328"/>
      <c r="I32" s="337"/>
      <c r="J32" s="183"/>
      <c r="K32" s="183"/>
    </row>
    <row r="33" spans="1:16" s="150" customFormat="1" ht="12.75">
      <c r="A33" s="189"/>
      <c r="B33" s="189"/>
      <c r="C33" s="190"/>
      <c r="D33" s="330"/>
      <c r="E33" s="352"/>
      <c r="F33" s="488"/>
      <c r="G33" s="127"/>
      <c r="H33" s="331"/>
      <c r="I33" s="341"/>
      <c r="J33" s="199"/>
      <c r="K33" s="199"/>
      <c r="M33" s="185"/>
      <c r="O33" s="188"/>
      <c r="P33" s="188"/>
    </row>
    <row r="34" spans="1:11" s="152" customFormat="1" ht="12.75">
      <c r="A34" s="151"/>
      <c r="B34" s="151"/>
      <c r="D34" s="392"/>
      <c r="E34" s="399"/>
      <c r="F34" s="492"/>
      <c r="G34" s="332"/>
      <c r="H34" s="333"/>
      <c r="I34" s="341"/>
      <c r="J34" s="275"/>
      <c r="K34" s="275"/>
    </row>
    <row r="35" spans="1:11" s="185" customFormat="1" ht="12.75">
      <c r="A35" s="193"/>
      <c r="B35" s="193"/>
      <c r="C35" s="400"/>
      <c r="D35" s="393"/>
      <c r="E35" s="399"/>
      <c r="F35" s="490"/>
      <c r="G35" s="334"/>
      <c r="H35" s="328"/>
      <c r="I35" s="337"/>
      <c r="J35" s="183"/>
      <c r="K35" s="183"/>
    </row>
    <row r="36" spans="1:11" s="152" customFormat="1" ht="12.75">
      <c r="A36" s="151"/>
      <c r="B36" s="151"/>
      <c r="C36" s="398"/>
      <c r="D36" s="394"/>
      <c r="E36" s="401"/>
      <c r="F36" s="489"/>
      <c r="G36" s="332"/>
      <c r="H36" s="333"/>
      <c r="I36" s="341"/>
      <c r="J36" s="275"/>
      <c r="K36" s="275"/>
    </row>
    <row r="37" spans="1:11" s="152" customFormat="1" ht="12.75">
      <c r="A37" s="151"/>
      <c r="B37" s="151"/>
      <c r="C37" s="400"/>
      <c r="D37" s="393"/>
      <c r="E37" s="399"/>
      <c r="F37" s="489"/>
      <c r="G37" s="332"/>
      <c r="H37" s="333"/>
      <c r="I37" s="341"/>
      <c r="J37" s="275"/>
      <c r="K37" s="275"/>
    </row>
    <row r="38" spans="1:16" s="185" customFormat="1" ht="12.75">
      <c r="A38" s="198"/>
      <c r="B38" s="198"/>
      <c r="D38" s="392"/>
      <c r="E38" s="399"/>
      <c r="F38" s="491"/>
      <c r="G38" s="335"/>
      <c r="H38" s="322"/>
      <c r="I38" s="341"/>
      <c r="J38" s="199"/>
      <c r="K38" s="199"/>
      <c r="P38" s="153"/>
    </row>
    <row r="39" spans="1:11" s="152" customFormat="1" ht="12.75">
      <c r="A39" s="154"/>
      <c r="B39" s="151"/>
      <c r="C39" s="400"/>
      <c r="D39" s="393"/>
      <c r="E39" s="399"/>
      <c r="F39" s="489"/>
      <c r="G39" s="332"/>
      <c r="H39" s="333"/>
      <c r="I39" s="341"/>
      <c r="J39" s="275"/>
      <c r="K39" s="275"/>
    </row>
    <row r="40" spans="1:11" s="185" customFormat="1" ht="12.75">
      <c r="A40" s="195"/>
      <c r="B40" s="195"/>
      <c r="C40" s="398"/>
      <c r="D40" s="394"/>
      <c r="E40" s="401"/>
      <c r="F40" s="490"/>
      <c r="G40" s="329"/>
      <c r="H40" s="328"/>
      <c r="I40" s="337"/>
      <c r="J40" s="183"/>
      <c r="K40" s="183"/>
    </row>
    <row r="41" spans="1:11" s="79" customFormat="1" ht="12.75">
      <c r="A41" s="88"/>
      <c r="B41" s="88"/>
      <c r="C41" s="400"/>
      <c r="D41" s="393"/>
      <c r="E41" s="399"/>
      <c r="F41" s="478"/>
      <c r="G41" s="302"/>
      <c r="H41" s="336"/>
      <c r="I41" s="337"/>
      <c r="J41" s="280"/>
      <c r="K41" s="280"/>
    </row>
    <row r="42" spans="1:11" s="79" customFormat="1" ht="12.75">
      <c r="A42" s="88"/>
      <c r="B42" s="88"/>
      <c r="D42" s="392"/>
      <c r="E42" s="399"/>
      <c r="F42" s="478"/>
      <c r="G42" s="302"/>
      <c r="H42" s="336"/>
      <c r="I42" s="337"/>
      <c r="J42" s="280"/>
      <c r="K42" s="280"/>
    </row>
    <row r="43" spans="1:11" s="79" customFormat="1" ht="12.75">
      <c r="A43" s="88"/>
      <c r="B43" s="88"/>
      <c r="C43" s="400"/>
      <c r="D43" s="393"/>
      <c r="E43" s="401"/>
      <c r="F43" s="478"/>
      <c r="G43" s="302"/>
      <c r="H43" s="336"/>
      <c r="I43" s="337"/>
      <c r="J43" s="280"/>
      <c r="K43" s="280"/>
    </row>
    <row r="44" spans="1:11" s="79" customFormat="1" ht="12.75">
      <c r="A44" s="88"/>
      <c r="B44" s="88"/>
      <c r="C44" s="89"/>
      <c r="D44" s="317"/>
      <c r="E44" s="319"/>
      <c r="F44" s="478"/>
      <c r="G44" s="302"/>
      <c r="H44" s="336"/>
      <c r="I44" s="337"/>
      <c r="J44" s="280"/>
      <c r="K44" s="280"/>
    </row>
    <row r="45" spans="1:11" s="79" customFormat="1" ht="12.75">
      <c r="A45" s="88"/>
      <c r="B45" s="88"/>
      <c r="C45" s="89"/>
      <c r="D45" s="317"/>
      <c r="E45" s="319"/>
      <c r="F45" s="478"/>
      <c r="G45" s="302"/>
      <c r="H45" s="336"/>
      <c r="I45" s="337"/>
      <c r="J45" s="280"/>
      <c r="K45" s="280"/>
    </row>
    <row r="46" spans="1:11" s="79" customFormat="1" ht="12.75">
      <c r="A46" s="88"/>
      <c r="B46" s="88"/>
      <c r="C46" s="89"/>
      <c r="D46" s="317"/>
      <c r="E46" s="319"/>
      <c r="F46" s="478"/>
      <c r="G46" s="302"/>
      <c r="H46" s="336"/>
      <c r="I46" s="337"/>
      <c r="J46" s="280"/>
      <c r="K46" s="280"/>
    </row>
    <row r="47" spans="1:11" s="79" customFormat="1" ht="12.75">
      <c r="A47" s="88"/>
      <c r="B47" s="88"/>
      <c r="C47" s="89"/>
      <c r="D47" s="317"/>
      <c r="E47" s="319"/>
      <c r="F47" s="478"/>
      <c r="G47" s="302"/>
      <c r="H47" s="336"/>
      <c r="I47" s="337"/>
      <c r="J47" s="280"/>
      <c r="K47" s="280"/>
    </row>
    <row r="48" spans="1:11" s="79" customFormat="1" ht="12.75">
      <c r="A48" s="88"/>
      <c r="B48" s="88"/>
      <c r="C48" s="89"/>
      <c r="D48" s="317"/>
      <c r="E48" s="319"/>
      <c r="F48" s="478"/>
      <c r="G48" s="302"/>
      <c r="H48" s="336"/>
      <c r="I48" s="337"/>
      <c r="J48" s="280"/>
      <c r="K48" s="280"/>
    </row>
    <row r="49" spans="1:11" s="79" customFormat="1" ht="12.75">
      <c r="A49" s="88"/>
      <c r="B49" s="88"/>
      <c r="C49" s="89"/>
      <c r="D49" s="317"/>
      <c r="E49" s="319"/>
      <c r="F49" s="478"/>
      <c r="G49" s="302"/>
      <c r="H49" s="336"/>
      <c r="I49" s="337"/>
      <c r="J49" s="280"/>
      <c r="K49" s="280"/>
    </row>
    <row r="50" spans="1:11" s="79" customFormat="1" ht="12.75">
      <c r="A50" s="88"/>
      <c r="B50" s="88"/>
      <c r="C50" s="89"/>
      <c r="D50" s="317"/>
      <c r="E50" s="319"/>
      <c r="F50" s="478"/>
      <c r="G50" s="302"/>
      <c r="H50" s="336"/>
      <c r="I50" s="337"/>
      <c r="J50" s="280"/>
      <c r="K50" s="280"/>
    </row>
    <row r="51" spans="1:11" s="79" customFormat="1" ht="12.75">
      <c r="A51" s="88"/>
      <c r="B51" s="88"/>
      <c r="C51" s="89"/>
      <c r="D51" s="317"/>
      <c r="E51" s="319"/>
      <c r="F51" s="478"/>
      <c r="G51" s="302"/>
      <c r="H51" s="336"/>
      <c r="I51" s="337"/>
      <c r="J51" s="280"/>
      <c r="K51" s="280"/>
    </row>
    <row r="52" spans="1:11" s="79" customFormat="1" ht="12.75">
      <c r="A52" s="88"/>
      <c r="B52" s="88"/>
      <c r="C52" s="89"/>
      <c r="D52" s="317"/>
      <c r="E52" s="319"/>
      <c r="F52" s="478"/>
      <c r="G52" s="302"/>
      <c r="H52" s="336"/>
      <c r="I52" s="337"/>
      <c r="J52" s="280"/>
      <c r="K52" s="280"/>
    </row>
    <row r="53" spans="1:11" s="79" customFormat="1" ht="12.75">
      <c r="A53" s="88"/>
      <c r="B53" s="88"/>
      <c r="C53" s="89"/>
      <c r="D53" s="317"/>
      <c r="E53" s="319"/>
      <c r="F53" s="478"/>
      <c r="G53" s="302"/>
      <c r="H53" s="336"/>
      <c r="I53" s="337"/>
      <c r="J53" s="280"/>
      <c r="K53" s="280"/>
    </row>
    <row r="54" spans="1:11" s="79" customFormat="1" ht="12.75">
      <c r="A54" s="88"/>
      <c r="B54" s="88"/>
      <c r="C54" s="89"/>
      <c r="D54" s="317"/>
      <c r="E54" s="319"/>
      <c r="F54" s="478"/>
      <c r="G54" s="302"/>
      <c r="H54" s="336"/>
      <c r="I54" s="337"/>
      <c r="J54" s="280"/>
      <c r="K54" s="280"/>
    </row>
    <row r="55" spans="1:11" s="79" customFormat="1" ht="12.75">
      <c r="A55" s="88"/>
      <c r="B55" s="88"/>
      <c r="C55" s="89"/>
      <c r="D55" s="317"/>
      <c r="E55" s="319"/>
      <c r="F55" s="478"/>
      <c r="G55" s="302"/>
      <c r="H55" s="336"/>
      <c r="I55" s="337"/>
      <c r="J55" s="280"/>
      <c r="K55" s="280"/>
    </row>
    <row r="56" spans="1:11" s="79" customFormat="1" ht="12.75">
      <c r="A56" s="88"/>
      <c r="B56" s="88"/>
      <c r="C56" s="89"/>
      <c r="D56" s="317"/>
      <c r="E56" s="319"/>
      <c r="F56" s="478"/>
      <c r="G56" s="302"/>
      <c r="H56" s="336"/>
      <c r="I56" s="337"/>
      <c r="J56" s="280"/>
      <c r="K56" s="280"/>
    </row>
    <row r="57" spans="1:11" s="79" customFormat="1" ht="12.75">
      <c r="A57" s="88"/>
      <c r="B57" s="88"/>
      <c r="C57" s="89"/>
      <c r="D57" s="317"/>
      <c r="E57" s="319"/>
      <c r="F57" s="478"/>
      <c r="G57" s="302"/>
      <c r="H57" s="336"/>
      <c r="I57" s="337"/>
      <c r="J57" s="280"/>
      <c r="K57" s="280"/>
    </row>
    <row r="58" spans="1:11" s="79" customFormat="1" ht="12.75">
      <c r="A58" s="88"/>
      <c r="B58" s="88"/>
      <c r="C58" s="89"/>
      <c r="D58" s="317"/>
      <c r="E58" s="319"/>
      <c r="F58" s="478"/>
      <c r="G58" s="302"/>
      <c r="H58" s="336"/>
      <c r="I58" s="337"/>
      <c r="J58" s="280"/>
      <c r="K58" s="280"/>
    </row>
    <row r="59" spans="1:11" s="79" customFormat="1" ht="12.75">
      <c r="A59" s="88"/>
      <c r="B59" s="88"/>
      <c r="C59" s="89"/>
      <c r="D59" s="317"/>
      <c r="E59" s="319"/>
      <c r="F59" s="478"/>
      <c r="G59" s="302"/>
      <c r="H59" s="336"/>
      <c r="I59" s="337"/>
      <c r="J59" s="280"/>
      <c r="K59" s="280"/>
    </row>
    <row r="60" spans="1:11" s="79" customFormat="1" ht="12.75">
      <c r="A60" s="88"/>
      <c r="B60" s="88"/>
      <c r="C60" s="89"/>
      <c r="D60" s="317"/>
      <c r="E60" s="319"/>
      <c r="F60" s="478"/>
      <c r="G60" s="302"/>
      <c r="H60" s="336"/>
      <c r="I60" s="337"/>
      <c r="J60" s="280"/>
      <c r="K60" s="280"/>
    </row>
    <row r="61" spans="1:11" s="79" customFormat="1" ht="12.75">
      <c r="A61" s="88"/>
      <c r="B61" s="88"/>
      <c r="C61" s="89"/>
      <c r="D61" s="317"/>
      <c r="E61" s="319"/>
      <c r="F61" s="478"/>
      <c r="G61" s="302"/>
      <c r="H61" s="336"/>
      <c r="I61" s="337"/>
      <c r="J61" s="280"/>
      <c r="K61" s="280"/>
    </row>
    <row r="62" spans="1:11" s="79" customFormat="1" ht="12.75">
      <c r="A62" s="88"/>
      <c r="B62" s="88"/>
      <c r="C62" s="89"/>
      <c r="D62" s="317"/>
      <c r="E62" s="319"/>
      <c r="F62" s="478"/>
      <c r="G62" s="302"/>
      <c r="H62" s="336"/>
      <c r="I62" s="337"/>
      <c r="J62" s="280"/>
      <c r="K62" s="280"/>
    </row>
    <row r="63" spans="1:11" s="79" customFormat="1" ht="12.75">
      <c r="A63" s="88"/>
      <c r="B63" s="88"/>
      <c r="C63" s="89"/>
      <c r="D63" s="317"/>
      <c r="E63" s="319"/>
      <c r="F63" s="478"/>
      <c r="G63" s="302"/>
      <c r="H63" s="336"/>
      <c r="I63" s="337"/>
      <c r="J63" s="280"/>
      <c r="K63" s="280"/>
    </row>
    <row r="64" spans="1:11" s="79" customFormat="1" ht="12.75">
      <c r="A64" s="88"/>
      <c r="B64" s="88"/>
      <c r="C64" s="89"/>
      <c r="D64" s="317"/>
      <c r="E64" s="319"/>
      <c r="F64" s="478"/>
      <c r="G64" s="302"/>
      <c r="H64" s="336"/>
      <c r="I64" s="337"/>
      <c r="J64" s="280"/>
      <c r="K64" s="280"/>
    </row>
    <row r="65" spans="1:11" s="79" customFormat="1" ht="12.75">
      <c r="A65" s="88"/>
      <c r="B65" s="88"/>
      <c r="C65" s="89"/>
      <c r="D65" s="317"/>
      <c r="E65" s="319"/>
      <c r="F65" s="478"/>
      <c r="G65" s="302"/>
      <c r="H65" s="336"/>
      <c r="I65" s="337"/>
      <c r="J65" s="280"/>
      <c r="K65" s="280"/>
    </row>
    <row r="66" spans="1:11" s="79" customFormat="1" ht="12.75">
      <c r="A66" s="88"/>
      <c r="B66" s="88"/>
      <c r="C66" s="89"/>
      <c r="D66" s="317"/>
      <c r="E66" s="319"/>
      <c r="F66" s="478"/>
      <c r="G66" s="302"/>
      <c r="H66" s="336"/>
      <c r="I66" s="337"/>
      <c r="J66" s="280"/>
      <c r="K66" s="280"/>
    </row>
    <row r="67" spans="1:11" s="79" customFormat="1" ht="12.75">
      <c r="A67" s="88"/>
      <c r="B67" s="88"/>
      <c r="C67" s="89"/>
      <c r="D67" s="317"/>
      <c r="E67" s="319"/>
      <c r="F67" s="478"/>
      <c r="G67" s="302"/>
      <c r="H67" s="336"/>
      <c r="I67" s="337"/>
      <c r="J67" s="280"/>
      <c r="K67" s="280"/>
    </row>
    <row r="68" spans="1:11" s="79" customFormat="1" ht="12.75">
      <c r="A68" s="88"/>
      <c r="B68" s="88"/>
      <c r="C68" s="89"/>
      <c r="D68" s="317"/>
      <c r="E68" s="319"/>
      <c r="F68" s="478"/>
      <c r="G68" s="302"/>
      <c r="H68" s="336"/>
      <c r="I68" s="337"/>
      <c r="J68" s="280"/>
      <c r="K68" s="280"/>
    </row>
    <row r="69" spans="1:11" s="79" customFormat="1" ht="12.75">
      <c r="A69" s="88"/>
      <c r="B69" s="88"/>
      <c r="C69" s="89"/>
      <c r="D69" s="317"/>
      <c r="E69" s="319"/>
      <c r="F69" s="478"/>
      <c r="G69" s="302"/>
      <c r="H69" s="336"/>
      <c r="I69" s="337"/>
      <c r="J69" s="280"/>
      <c r="K69" s="280"/>
    </row>
    <row r="70" spans="1:11" s="79" customFormat="1" ht="12.75">
      <c r="A70" s="88"/>
      <c r="B70" s="88"/>
      <c r="C70" s="89"/>
      <c r="D70" s="317"/>
      <c r="E70" s="319"/>
      <c r="F70" s="478"/>
      <c r="G70" s="302"/>
      <c r="H70" s="336"/>
      <c r="I70" s="337"/>
      <c r="J70" s="280"/>
      <c r="K70" s="280"/>
    </row>
    <row r="71" spans="1:11" s="79" customFormat="1" ht="12.75">
      <c r="A71" s="88"/>
      <c r="B71" s="88"/>
      <c r="C71" s="89"/>
      <c r="D71" s="317"/>
      <c r="E71" s="319"/>
      <c r="F71" s="478"/>
      <c r="G71" s="302"/>
      <c r="H71" s="336"/>
      <c r="I71" s="337"/>
      <c r="J71" s="280"/>
      <c r="K71" s="280"/>
    </row>
    <row r="72" spans="1:11" s="79" customFormat="1" ht="12.75">
      <c r="A72" s="88"/>
      <c r="B72" s="88"/>
      <c r="C72" s="89"/>
      <c r="D72" s="317"/>
      <c r="E72" s="319"/>
      <c r="F72" s="478"/>
      <c r="G72" s="302"/>
      <c r="H72" s="336"/>
      <c r="I72" s="337"/>
      <c r="J72" s="280"/>
      <c r="K72" s="280"/>
    </row>
    <row r="73" spans="1:11" s="79" customFormat="1" ht="12.75">
      <c r="A73" s="88"/>
      <c r="B73" s="88"/>
      <c r="C73" s="89"/>
      <c r="D73" s="317"/>
      <c r="E73" s="319"/>
      <c r="F73" s="478"/>
      <c r="G73" s="302"/>
      <c r="H73" s="336"/>
      <c r="I73" s="337"/>
      <c r="J73" s="280"/>
      <c r="K73" s="280"/>
    </row>
    <row r="74" spans="1:11" s="79" customFormat="1" ht="12.75">
      <c r="A74" s="88"/>
      <c r="B74" s="88"/>
      <c r="C74" s="89"/>
      <c r="D74" s="317"/>
      <c r="E74" s="319"/>
      <c r="F74" s="478"/>
      <c r="G74" s="302"/>
      <c r="H74" s="336"/>
      <c r="I74" s="337"/>
      <c r="J74" s="280"/>
      <c r="K74" s="280"/>
    </row>
    <row r="75" spans="1:11" s="79" customFormat="1" ht="12.75">
      <c r="A75" s="88"/>
      <c r="B75" s="88"/>
      <c r="C75" s="89"/>
      <c r="D75" s="317"/>
      <c r="E75" s="319"/>
      <c r="F75" s="478"/>
      <c r="G75" s="302"/>
      <c r="H75" s="336"/>
      <c r="I75" s="337"/>
      <c r="J75" s="280"/>
      <c r="K75" s="280"/>
    </row>
    <row r="76" spans="1:11" s="79" customFormat="1" ht="12.75">
      <c r="A76" s="88"/>
      <c r="B76" s="88"/>
      <c r="C76" s="89"/>
      <c r="D76" s="317"/>
      <c r="E76" s="319"/>
      <c r="F76" s="478"/>
      <c r="G76" s="302"/>
      <c r="H76" s="336"/>
      <c r="I76" s="337"/>
      <c r="J76" s="280"/>
      <c r="K76" s="280"/>
    </row>
    <row r="77" spans="1:11" s="79" customFormat="1" ht="12.75">
      <c r="A77" s="88"/>
      <c r="B77" s="88"/>
      <c r="C77" s="89"/>
      <c r="D77" s="317"/>
      <c r="E77" s="319"/>
      <c r="F77" s="478"/>
      <c r="G77" s="302"/>
      <c r="H77" s="336"/>
      <c r="I77" s="337"/>
      <c r="J77" s="280"/>
      <c r="K77" s="280"/>
    </row>
    <row r="78" spans="1:11" s="79" customFormat="1" ht="12.75">
      <c r="A78" s="88"/>
      <c r="B78" s="88"/>
      <c r="C78" s="89"/>
      <c r="D78" s="317"/>
      <c r="E78" s="319"/>
      <c r="F78" s="478"/>
      <c r="G78" s="302"/>
      <c r="H78" s="336"/>
      <c r="I78" s="337"/>
      <c r="J78" s="280"/>
      <c r="K78" s="280"/>
    </row>
    <row r="79" spans="1:11" s="79" customFormat="1" ht="12.75">
      <c r="A79" s="88"/>
      <c r="B79" s="88"/>
      <c r="C79" s="89"/>
      <c r="D79" s="317"/>
      <c r="E79" s="319"/>
      <c r="F79" s="478"/>
      <c r="G79" s="302"/>
      <c r="H79" s="336"/>
      <c r="I79" s="337"/>
      <c r="J79" s="280"/>
      <c r="K79" s="280"/>
    </row>
    <row r="80" spans="1:11" s="79" customFormat="1" ht="12.75">
      <c r="A80" s="88"/>
      <c r="B80" s="88"/>
      <c r="C80" s="89"/>
      <c r="D80" s="317"/>
      <c r="E80" s="319"/>
      <c r="F80" s="478"/>
      <c r="G80" s="302"/>
      <c r="H80" s="336"/>
      <c r="I80" s="337"/>
      <c r="J80" s="280"/>
      <c r="K80" s="280"/>
    </row>
    <row r="81" spans="1:11" s="79" customFormat="1" ht="12.75">
      <c r="A81" s="88"/>
      <c r="B81" s="88"/>
      <c r="C81" s="89"/>
      <c r="D81" s="317"/>
      <c r="E81" s="319"/>
      <c r="F81" s="478"/>
      <c r="G81" s="302"/>
      <c r="H81" s="336"/>
      <c r="I81" s="337"/>
      <c r="J81" s="280"/>
      <c r="K81" s="280"/>
    </row>
    <row r="82" spans="1:11" s="79" customFormat="1" ht="12.75">
      <c r="A82" s="88"/>
      <c r="B82" s="88"/>
      <c r="C82" s="89"/>
      <c r="D82" s="317"/>
      <c r="E82" s="319"/>
      <c r="F82" s="478"/>
      <c r="G82" s="302"/>
      <c r="H82" s="336"/>
      <c r="I82" s="337"/>
      <c r="J82" s="280"/>
      <c r="K82" s="280"/>
    </row>
    <row r="83" spans="1:11" s="79" customFormat="1" ht="12.75">
      <c r="A83" s="88"/>
      <c r="B83" s="88"/>
      <c r="C83" s="89"/>
      <c r="D83" s="317"/>
      <c r="E83" s="319"/>
      <c r="F83" s="478"/>
      <c r="G83" s="302"/>
      <c r="H83" s="336"/>
      <c r="I83" s="337"/>
      <c r="J83" s="280"/>
      <c r="K83" s="280"/>
    </row>
    <row r="84" spans="1:11" s="79" customFormat="1" ht="12.75">
      <c r="A84" s="88"/>
      <c r="B84" s="88"/>
      <c r="C84" s="89"/>
      <c r="D84" s="317"/>
      <c r="E84" s="319"/>
      <c r="F84" s="478"/>
      <c r="G84" s="302"/>
      <c r="H84" s="336"/>
      <c r="I84" s="337"/>
      <c r="J84" s="280"/>
      <c r="K84" s="280"/>
    </row>
    <row r="85" spans="1:11" s="79" customFormat="1" ht="12.75">
      <c r="A85" s="88"/>
      <c r="B85" s="88"/>
      <c r="C85" s="89"/>
      <c r="D85" s="317"/>
      <c r="E85" s="319"/>
      <c r="F85" s="478"/>
      <c r="G85" s="302"/>
      <c r="H85" s="336"/>
      <c r="I85" s="337"/>
      <c r="J85" s="280"/>
      <c r="K85" s="280"/>
    </row>
    <row r="86" spans="1:11" s="79" customFormat="1" ht="12.75">
      <c r="A86" s="88"/>
      <c r="B86" s="88"/>
      <c r="C86" s="89"/>
      <c r="D86" s="317"/>
      <c r="E86" s="319"/>
      <c r="F86" s="478"/>
      <c r="G86" s="302"/>
      <c r="H86" s="336"/>
      <c r="I86" s="337"/>
      <c r="J86" s="280"/>
      <c r="K86" s="280"/>
    </row>
    <row r="87" spans="1:11" s="79" customFormat="1" ht="12.75">
      <c r="A87" s="88"/>
      <c r="B87" s="88"/>
      <c r="C87" s="89"/>
      <c r="D87" s="317"/>
      <c r="E87" s="319"/>
      <c r="F87" s="478"/>
      <c r="G87" s="302"/>
      <c r="H87" s="336"/>
      <c r="I87" s="337"/>
      <c r="J87" s="280"/>
      <c r="K87" s="280"/>
    </row>
    <row r="88" spans="1:11" s="79" customFormat="1" ht="12.75">
      <c r="A88" s="88"/>
      <c r="B88" s="88"/>
      <c r="C88" s="89"/>
      <c r="D88" s="317"/>
      <c r="E88" s="319"/>
      <c r="F88" s="478"/>
      <c r="G88" s="302"/>
      <c r="H88" s="336"/>
      <c r="I88" s="337"/>
      <c r="J88" s="280"/>
      <c r="K88" s="280"/>
    </row>
    <row r="89" spans="1:11" s="79" customFormat="1" ht="12.75">
      <c r="A89" s="88"/>
      <c r="B89" s="88"/>
      <c r="C89" s="89"/>
      <c r="D89" s="317"/>
      <c r="E89" s="319"/>
      <c r="F89" s="478"/>
      <c r="G89" s="302"/>
      <c r="H89" s="336"/>
      <c r="I89" s="337"/>
      <c r="J89" s="280"/>
      <c r="K89" s="280"/>
    </row>
    <row r="90" spans="1:11" s="79" customFormat="1" ht="12.75">
      <c r="A90" s="88"/>
      <c r="B90" s="88"/>
      <c r="C90" s="89"/>
      <c r="D90" s="317"/>
      <c r="E90" s="319"/>
      <c r="F90" s="478"/>
      <c r="G90" s="302"/>
      <c r="H90" s="336"/>
      <c r="I90" s="337"/>
      <c r="J90" s="280"/>
      <c r="K90" s="280"/>
    </row>
    <row r="91" spans="1:11" s="79" customFormat="1" ht="12.75">
      <c r="A91" s="88"/>
      <c r="B91" s="88"/>
      <c r="C91" s="89"/>
      <c r="D91" s="317"/>
      <c r="E91" s="319"/>
      <c r="F91" s="478"/>
      <c r="G91" s="302"/>
      <c r="H91" s="336"/>
      <c r="I91" s="337"/>
      <c r="J91" s="280"/>
      <c r="K91" s="280"/>
    </row>
    <row r="92" spans="1:11" s="79" customFormat="1" ht="12.75">
      <c r="A92" s="88"/>
      <c r="B92" s="88"/>
      <c r="C92" s="89"/>
      <c r="D92" s="317"/>
      <c r="E92" s="319"/>
      <c r="F92" s="478"/>
      <c r="G92" s="302"/>
      <c r="H92" s="336"/>
      <c r="I92" s="337"/>
      <c r="J92" s="280"/>
      <c r="K92" s="280"/>
    </row>
    <row r="93" spans="1:11" s="79" customFormat="1" ht="12.75">
      <c r="A93" s="88"/>
      <c r="B93" s="88"/>
      <c r="C93" s="89"/>
      <c r="D93" s="317"/>
      <c r="E93" s="319"/>
      <c r="F93" s="478"/>
      <c r="G93" s="302"/>
      <c r="H93" s="336"/>
      <c r="I93" s="337"/>
      <c r="J93" s="280"/>
      <c r="K93" s="280"/>
    </row>
    <row r="94" spans="1:11" s="79" customFormat="1" ht="12.75">
      <c r="A94" s="88"/>
      <c r="B94" s="88"/>
      <c r="C94" s="89"/>
      <c r="D94" s="317"/>
      <c r="E94" s="319"/>
      <c r="F94" s="478"/>
      <c r="G94" s="302"/>
      <c r="H94" s="336"/>
      <c r="I94" s="337"/>
      <c r="J94" s="280"/>
      <c r="K94" s="280"/>
    </row>
    <row r="95" spans="1:11" s="79" customFormat="1" ht="12.75">
      <c r="A95" s="88"/>
      <c r="B95" s="88"/>
      <c r="C95" s="89"/>
      <c r="D95" s="317"/>
      <c r="E95" s="319"/>
      <c r="F95" s="478"/>
      <c r="G95" s="302"/>
      <c r="H95" s="336"/>
      <c r="I95" s="337"/>
      <c r="J95" s="280"/>
      <c r="K95" s="280"/>
    </row>
    <row r="96" spans="1:11" s="79" customFormat="1" ht="12.75">
      <c r="A96" s="88"/>
      <c r="B96" s="88"/>
      <c r="C96" s="89"/>
      <c r="D96" s="317"/>
      <c r="E96" s="319"/>
      <c r="F96" s="478"/>
      <c r="G96" s="302"/>
      <c r="H96" s="336"/>
      <c r="I96" s="337"/>
      <c r="J96" s="280"/>
      <c r="K96" s="280"/>
    </row>
    <row r="97" spans="1:11" s="79" customFormat="1" ht="12.75">
      <c r="A97" s="88"/>
      <c r="B97" s="88"/>
      <c r="C97" s="89"/>
      <c r="D97" s="317"/>
      <c r="E97" s="319"/>
      <c r="F97" s="478"/>
      <c r="G97" s="302"/>
      <c r="H97" s="336"/>
      <c r="I97" s="337"/>
      <c r="J97" s="280"/>
      <c r="K97" s="280"/>
    </row>
    <row r="98" spans="1:11" s="79" customFormat="1" ht="12.75">
      <c r="A98" s="88"/>
      <c r="B98" s="88"/>
      <c r="C98" s="89"/>
      <c r="D98" s="317"/>
      <c r="E98" s="319"/>
      <c r="F98" s="478"/>
      <c r="G98" s="302"/>
      <c r="H98" s="336"/>
      <c r="I98" s="337"/>
      <c r="J98" s="280"/>
      <c r="K98" s="280"/>
    </row>
    <row r="99" spans="1:11" s="79" customFormat="1" ht="12.75">
      <c r="A99" s="88"/>
      <c r="B99" s="88"/>
      <c r="C99" s="89"/>
      <c r="D99" s="317"/>
      <c r="E99" s="319"/>
      <c r="F99" s="478"/>
      <c r="G99" s="302"/>
      <c r="H99" s="336"/>
      <c r="I99" s="337"/>
      <c r="J99" s="280"/>
      <c r="K99" s="280"/>
    </row>
    <row r="100" spans="1:11" s="79" customFormat="1" ht="12.75">
      <c r="A100" s="88"/>
      <c r="B100" s="88"/>
      <c r="C100" s="89"/>
      <c r="D100" s="317"/>
      <c r="E100" s="319"/>
      <c r="F100" s="478"/>
      <c r="G100" s="302"/>
      <c r="H100" s="336"/>
      <c r="I100" s="337"/>
      <c r="J100" s="280"/>
      <c r="K100" s="280"/>
    </row>
    <row r="101" spans="1:11" s="79" customFormat="1" ht="12.75">
      <c r="A101" s="88"/>
      <c r="B101" s="88"/>
      <c r="C101" s="89"/>
      <c r="D101" s="317"/>
      <c r="E101" s="319"/>
      <c r="F101" s="478"/>
      <c r="G101" s="302"/>
      <c r="H101" s="336"/>
      <c r="I101" s="337"/>
      <c r="J101" s="280"/>
      <c r="K101" s="280"/>
    </row>
    <row r="102" spans="1:11" s="79" customFormat="1" ht="12.75">
      <c r="A102" s="88"/>
      <c r="B102" s="88"/>
      <c r="C102" s="89"/>
      <c r="D102" s="317"/>
      <c r="E102" s="319"/>
      <c r="F102" s="478"/>
      <c r="G102" s="302"/>
      <c r="H102" s="336"/>
      <c r="I102" s="337"/>
      <c r="J102" s="280"/>
      <c r="K102" s="280"/>
    </row>
    <row r="103" spans="1:11" s="79" customFormat="1" ht="12.75">
      <c r="A103" s="88"/>
      <c r="B103" s="88"/>
      <c r="C103" s="89"/>
      <c r="D103" s="317"/>
      <c r="E103" s="319"/>
      <c r="F103" s="478"/>
      <c r="G103" s="302"/>
      <c r="H103" s="336"/>
      <c r="I103" s="337"/>
      <c r="J103" s="280"/>
      <c r="K103" s="280"/>
    </row>
    <row r="104" spans="1:11" s="79" customFormat="1" ht="12.75">
      <c r="A104" s="88"/>
      <c r="B104" s="88"/>
      <c r="C104" s="89"/>
      <c r="D104" s="317"/>
      <c r="E104" s="319"/>
      <c r="F104" s="478"/>
      <c r="G104" s="302"/>
      <c r="H104" s="336"/>
      <c r="I104" s="337"/>
      <c r="J104" s="280"/>
      <c r="K104" s="280"/>
    </row>
    <row r="105" spans="1:11" s="79" customFormat="1" ht="12.75">
      <c r="A105" s="88"/>
      <c r="B105" s="88"/>
      <c r="C105" s="89"/>
      <c r="D105" s="317"/>
      <c r="E105" s="319"/>
      <c r="F105" s="478"/>
      <c r="G105" s="302"/>
      <c r="H105" s="336"/>
      <c r="I105" s="337"/>
      <c r="J105" s="280"/>
      <c r="K105" s="280"/>
    </row>
    <row r="106" spans="1:11" s="79" customFormat="1" ht="12.75">
      <c r="A106" s="88"/>
      <c r="B106" s="88"/>
      <c r="C106" s="89"/>
      <c r="D106" s="317"/>
      <c r="E106" s="319"/>
      <c r="F106" s="478"/>
      <c r="G106" s="302"/>
      <c r="H106" s="336"/>
      <c r="I106" s="337"/>
      <c r="J106" s="280"/>
      <c r="K106" s="280"/>
    </row>
    <row r="107" spans="1:11" s="79" customFormat="1" ht="12.75">
      <c r="A107" s="88"/>
      <c r="B107" s="88"/>
      <c r="C107" s="89"/>
      <c r="D107" s="317"/>
      <c r="E107" s="319"/>
      <c r="F107" s="478"/>
      <c r="G107" s="302"/>
      <c r="H107" s="336"/>
      <c r="I107" s="337"/>
      <c r="J107" s="280"/>
      <c r="K107" s="280"/>
    </row>
    <row r="108" spans="1:11" s="79" customFormat="1" ht="12.75">
      <c r="A108" s="88"/>
      <c r="B108" s="88"/>
      <c r="C108" s="89"/>
      <c r="D108" s="317"/>
      <c r="E108" s="319"/>
      <c r="F108" s="478"/>
      <c r="G108" s="302"/>
      <c r="H108" s="336"/>
      <c r="I108" s="337"/>
      <c r="J108" s="280"/>
      <c r="K108" s="280"/>
    </row>
    <row r="109" spans="1:11" s="79" customFormat="1" ht="12.75">
      <c r="A109" s="88"/>
      <c r="B109" s="88"/>
      <c r="C109" s="89"/>
      <c r="D109" s="317"/>
      <c r="E109" s="319"/>
      <c r="F109" s="478"/>
      <c r="G109" s="302"/>
      <c r="H109" s="336"/>
      <c r="I109" s="337"/>
      <c r="J109" s="280"/>
      <c r="K109" s="280"/>
    </row>
    <row r="110" spans="1:11" s="79" customFormat="1" ht="12.75">
      <c r="A110" s="88"/>
      <c r="B110" s="88"/>
      <c r="C110" s="89"/>
      <c r="D110" s="317"/>
      <c r="E110" s="319"/>
      <c r="F110" s="478"/>
      <c r="G110" s="302"/>
      <c r="H110" s="336"/>
      <c r="I110" s="337"/>
      <c r="J110" s="280"/>
      <c r="K110" s="280"/>
    </row>
    <row r="111" spans="1:11" s="79" customFormat="1" ht="12.75">
      <c r="A111" s="88"/>
      <c r="B111" s="88"/>
      <c r="C111" s="89"/>
      <c r="D111" s="317"/>
      <c r="E111" s="319"/>
      <c r="F111" s="478"/>
      <c r="G111" s="302"/>
      <c r="H111" s="336"/>
      <c r="I111" s="337"/>
      <c r="J111" s="280"/>
      <c r="K111" s="280"/>
    </row>
    <row r="112" spans="1:11" s="79" customFormat="1" ht="12.75">
      <c r="A112" s="88"/>
      <c r="B112" s="88"/>
      <c r="C112" s="89"/>
      <c r="D112" s="317"/>
      <c r="E112" s="319"/>
      <c r="F112" s="478"/>
      <c r="G112" s="302"/>
      <c r="H112" s="336"/>
      <c r="I112" s="337"/>
      <c r="J112" s="280"/>
      <c r="K112" s="280"/>
    </row>
    <row r="113" spans="1:11" s="79" customFormat="1" ht="12.75">
      <c r="A113" s="88"/>
      <c r="B113" s="88"/>
      <c r="C113" s="89"/>
      <c r="D113" s="317"/>
      <c r="E113" s="319"/>
      <c r="F113" s="478"/>
      <c r="G113" s="302"/>
      <c r="H113" s="336"/>
      <c r="I113" s="337"/>
      <c r="J113" s="280"/>
      <c r="K113" s="280"/>
    </row>
    <row r="114" spans="1:11" s="79" customFormat="1" ht="12.75">
      <c r="A114" s="88"/>
      <c r="B114" s="88"/>
      <c r="C114" s="89"/>
      <c r="D114" s="317"/>
      <c r="E114" s="319"/>
      <c r="F114" s="478"/>
      <c r="G114" s="302"/>
      <c r="H114" s="336"/>
      <c r="I114" s="337"/>
      <c r="J114" s="280"/>
      <c r="K114" s="280"/>
    </row>
    <row r="115" spans="1:11" s="79" customFormat="1" ht="12.75">
      <c r="A115" s="88"/>
      <c r="B115" s="88"/>
      <c r="C115" s="89"/>
      <c r="D115" s="317"/>
      <c r="E115" s="319"/>
      <c r="F115" s="478"/>
      <c r="G115" s="302"/>
      <c r="H115" s="336"/>
      <c r="I115" s="337"/>
      <c r="J115" s="280"/>
      <c r="K115" s="280"/>
    </row>
    <row r="116" spans="1:11" s="79" customFormat="1" ht="12.75">
      <c r="A116" s="88"/>
      <c r="B116" s="88"/>
      <c r="C116" s="89"/>
      <c r="D116" s="317"/>
      <c r="E116" s="319"/>
      <c r="F116" s="478"/>
      <c r="G116" s="302"/>
      <c r="H116" s="336"/>
      <c r="I116" s="337"/>
      <c r="J116" s="280"/>
      <c r="K116" s="280"/>
    </row>
    <row r="117" spans="1:11" s="79" customFormat="1" ht="12.75">
      <c r="A117" s="88"/>
      <c r="B117" s="88"/>
      <c r="C117" s="89"/>
      <c r="D117" s="317"/>
      <c r="E117" s="319"/>
      <c r="F117" s="478"/>
      <c r="G117" s="302"/>
      <c r="H117" s="336"/>
      <c r="I117" s="337"/>
      <c r="J117" s="280"/>
      <c r="K117" s="280"/>
    </row>
    <row r="118" spans="1:11" s="79" customFormat="1" ht="12.75">
      <c r="A118" s="88"/>
      <c r="B118" s="88"/>
      <c r="C118" s="89"/>
      <c r="D118" s="317"/>
      <c r="E118" s="319"/>
      <c r="F118" s="478"/>
      <c r="G118" s="302"/>
      <c r="H118" s="336"/>
      <c r="I118" s="337"/>
      <c r="J118" s="280"/>
      <c r="K118" s="280"/>
    </row>
    <row r="119" spans="1:11" s="79" customFormat="1" ht="12.75">
      <c r="A119" s="88"/>
      <c r="B119" s="88"/>
      <c r="C119" s="89"/>
      <c r="D119" s="317"/>
      <c r="E119" s="319"/>
      <c r="F119" s="478"/>
      <c r="G119" s="302"/>
      <c r="H119" s="336"/>
      <c r="I119" s="337"/>
      <c r="J119" s="280"/>
      <c r="K119" s="280"/>
    </row>
    <row r="120" spans="1:11" s="79" customFormat="1" ht="12.75">
      <c r="A120" s="88"/>
      <c r="B120" s="88"/>
      <c r="C120" s="89"/>
      <c r="D120" s="317"/>
      <c r="E120" s="319"/>
      <c r="F120" s="478"/>
      <c r="G120" s="302"/>
      <c r="H120" s="336"/>
      <c r="I120" s="337"/>
      <c r="J120" s="280"/>
      <c r="K120" s="280"/>
    </row>
    <row r="121" spans="1:11" s="79" customFormat="1" ht="12.75">
      <c r="A121" s="88"/>
      <c r="B121" s="88"/>
      <c r="C121" s="89"/>
      <c r="D121" s="317"/>
      <c r="E121" s="319"/>
      <c r="F121" s="478"/>
      <c r="G121" s="302"/>
      <c r="H121" s="336"/>
      <c r="I121" s="337"/>
      <c r="J121" s="280"/>
      <c r="K121" s="280"/>
    </row>
    <row r="122" spans="1:11" s="79" customFormat="1" ht="12.75">
      <c r="A122" s="88"/>
      <c r="B122" s="88"/>
      <c r="C122" s="89"/>
      <c r="D122" s="317"/>
      <c r="E122" s="319"/>
      <c r="F122" s="478"/>
      <c r="G122" s="302"/>
      <c r="H122" s="336"/>
      <c r="I122" s="337"/>
      <c r="J122" s="280"/>
      <c r="K122" s="280"/>
    </row>
    <row r="123" spans="1:11" s="79" customFormat="1" ht="12.75">
      <c r="A123" s="88"/>
      <c r="B123" s="88"/>
      <c r="C123" s="89"/>
      <c r="D123" s="317"/>
      <c r="E123" s="319"/>
      <c r="F123" s="478"/>
      <c r="G123" s="302"/>
      <c r="H123" s="336"/>
      <c r="I123" s="337"/>
      <c r="J123" s="280"/>
      <c r="K123" s="280"/>
    </row>
    <row r="124" spans="1:11" s="79" customFormat="1" ht="12.75">
      <c r="A124" s="88"/>
      <c r="B124" s="88"/>
      <c r="C124" s="89"/>
      <c r="D124" s="317"/>
      <c r="E124" s="319"/>
      <c r="F124" s="478"/>
      <c r="G124" s="302"/>
      <c r="H124" s="336"/>
      <c r="I124" s="337"/>
      <c r="J124" s="280"/>
      <c r="K124" s="280"/>
    </row>
    <row r="125" spans="1:11" s="79" customFormat="1" ht="12.75">
      <c r="A125" s="88"/>
      <c r="B125" s="88"/>
      <c r="C125" s="89"/>
      <c r="D125" s="317"/>
      <c r="E125" s="319"/>
      <c r="F125" s="478"/>
      <c r="G125" s="302"/>
      <c r="H125" s="336"/>
      <c r="I125" s="337"/>
      <c r="J125" s="280"/>
      <c r="K125" s="280"/>
    </row>
    <row r="126" spans="1:11" s="79" customFormat="1" ht="12.75">
      <c r="A126" s="88"/>
      <c r="B126" s="88"/>
      <c r="C126" s="89"/>
      <c r="D126" s="317"/>
      <c r="E126" s="319"/>
      <c r="F126" s="478"/>
      <c r="G126" s="302"/>
      <c r="H126" s="336"/>
      <c r="I126" s="337"/>
      <c r="J126" s="280"/>
      <c r="K126" s="280"/>
    </row>
    <row r="127" spans="1:11" s="79" customFormat="1" ht="12.75">
      <c r="A127" s="88"/>
      <c r="B127" s="88"/>
      <c r="C127" s="89"/>
      <c r="D127" s="317"/>
      <c r="E127" s="319"/>
      <c r="F127" s="478"/>
      <c r="G127" s="302"/>
      <c r="H127" s="336"/>
      <c r="I127" s="337"/>
      <c r="J127" s="280"/>
      <c r="K127" s="280"/>
    </row>
    <row r="128" spans="1:11" s="79" customFormat="1" ht="12.75">
      <c r="A128" s="88"/>
      <c r="B128" s="88"/>
      <c r="C128" s="89"/>
      <c r="D128" s="317"/>
      <c r="E128" s="319"/>
      <c r="F128" s="478"/>
      <c r="G128" s="302"/>
      <c r="H128" s="336"/>
      <c r="I128" s="337"/>
      <c r="J128" s="280"/>
      <c r="K128" s="280"/>
    </row>
    <row r="129" spans="1:11" s="79" customFormat="1" ht="12.75">
      <c r="A129" s="88"/>
      <c r="B129" s="88"/>
      <c r="C129" s="89"/>
      <c r="D129" s="317"/>
      <c r="E129" s="319"/>
      <c r="F129" s="478"/>
      <c r="G129" s="302"/>
      <c r="H129" s="336"/>
      <c r="I129" s="337"/>
      <c r="J129" s="280"/>
      <c r="K129" s="280"/>
    </row>
    <row r="130" spans="1:11" s="79" customFormat="1" ht="12.75">
      <c r="A130" s="88"/>
      <c r="B130" s="88"/>
      <c r="C130" s="89"/>
      <c r="D130" s="317"/>
      <c r="E130" s="319"/>
      <c r="F130" s="478"/>
      <c r="G130" s="302"/>
      <c r="H130" s="336"/>
      <c r="I130" s="337"/>
      <c r="J130" s="280"/>
      <c r="K130" s="280"/>
    </row>
    <row r="131" spans="1:11" s="79" customFormat="1" ht="12.75">
      <c r="A131" s="88"/>
      <c r="B131" s="88"/>
      <c r="C131" s="89"/>
      <c r="D131" s="317"/>
      <c r="E131" s="319"/>
      <c r="F131" s="478"/>
      <c r="G131" s="302"/>
      <c r="H131" s="336"/>
      <c r="I131" s="337"/>
      <c r="J131" s="280"/>
      <c r="K131" s="280"/>
    </row>
    <row r="132" spans="1:11" s="79" customFormat="1" ht="12.75">
      <c r="A132" s="88"/>
      <c r="B132" s="88"/>
      <c r="C132" s="89"/>
      <c r="D132" s="317"/>
      <c r="E132" s="319"/>
      <c r="F132" s="478"/>
      <c r="G132" s="302"/>
      <c r="H132" s="336"/>
      <c r="I132" s="337"/>
      <c r="J132" s="280"/>
      <c r="K132" s="280"/>
    </row>
    <row r="133" spans="1:11" s="79" customFormat="1" ht="12.75">
      <c r="A133" s="88"/>
      <c r="B133" s="88"/>
      <c r="C133" s="89"/>
      <c r="D133" s="317"/>
      <c r="E133" s="319"/>
      <c r="F133" s="478"/>
      <c r="G133" s="302"/>
      <c r="H133" s="336"/>
      <c r="I133" s="337"/>
      <c r="J133" s="280"/>
      <c r="K133" s="280"/>
    </row>
    <row r="134" spans="1:11" s="79" customFormat="1" ht="12.75">
      <c r="A134" s="88"/>
      <c r="B134" s="88"/>
      <c r="C134" s="89"/>
      <c r="D134" s="317"/>
      <c r="E134" s="319"/>
      <c r="F134" s="478"/>
      <c r="G134" s="302"/>
      <c r="H134" s="336"/>
      <c r="I134" s="337"/>
      <c r="J134" s="280"/>
      <c r="K134" s="280"/>
    </row>
    <row r="135" spans="1:11" s="79" customFormat="1" ht="12.75">
      <c r="A135" s="88"/>
      <c r="B135" s="88"/>
      <c r="C135" s="89"/>
      <c r="D135" s="317"/>
      <c r="E135" s="319"/>
      <c r="F135" s="478"/>
      <c r="G135" s="302"/>
      <c r="H135" s="336"/>
      <c r="I135" s="337"/>
      <c r="J135" s="280"/>
      <c r="K135" s="280"/>
    </row>
    <row r="136" spans="1:11" s="79" customFormat="1" ht="12.75">
      <c r="A136" s="88"/>
      <c r="B136" s="88"/>
      <c r="C136" s="89"/>
      <c r="D136" s="317"/>
      <c r="E136" s="319"/>
      <c r="F136" s="478"/>
      <c r="G136" s="302"/>
      <c r="H136" s="336"/>
      <c r="I136" s="337"/>
      <c r="J136" s="280"/>
      <c r="K136" s="280"/>
    </row>
    <row r="137" spans="1:11" s="79" customFormat="1" ht="12.75">
      <c r="A137" s="88"/>
      <c r="B137" s="88"/>
      <c r="C137" s="89"/>
      <c r="D137" s="317"/>
      <c r="E137" s="319"/>
      <c r="F137" s="478"/>
      <c r="G137" s="302"/>
      <c r="H137" s="336"/>
      <c r="I137" s="337"/>
      <c r="J137" s="280"/>
      <c r="K137" s="280"/>
    </row>
    <row r="138" spans="1:11" s="79" customFormat="1" ht="12.75">
      <c r="A138" s="88"/>
      <c r="B138" s="88"/>
      <c r="C138" s="89"/>
      <c r="D138" s="317"/>
      <c r="E138" s="319"/>
      <c r="F138" s="478"/>
      <c r="G138" s="302"/>
      <c r="H138" s="336"/>
      <c r="I138" s="337"/>
      <c r="J138" s="280"/>
      <c r="K138" s="280"/>
    </row>
    <row r="139" spans="1:11" s="79" customFormat="1" ht="12.75">
      <c r="A139" s="88"/>
      <c r="B139" s="88"/>
      <c r="C139" s="89"/>
      <c r="D139" s="317"/>
      <c r="E139" s="319"/>
      <c r="F139" s="478"/>
      <c r="G139" s="302"/>
      <c r="H139" s="336"/>
      <c r="I139" s="337"/>
      <c r="J139" s="280"/>
      <c r="K139" s="280"/>
    </row>
    <row r="140" spans="1:11" s="79" customFormat="1" ht="12.75">
      <c r="A140" s="88"/>
      <c r="B140" s="88"/>
      <c r="C140" s="89"/>
      <c r="D140" s="317"/>
      <c r="E140" s="319"/>
      <c r="F140" s="478"/>
      <c r="G140" s="302"/>
      <c r="H140" s="336"/>
      <c r="I140" s="337"/>
      <c r="J140" s="280"/>
      <c r="K140" s="280"/>
    </row>
    <row r="141" spans="1:11" s="79" customFormat="1" ht="12.75">
      <c r="A141" s="88"/>
      <c r="B141" s="88"/>
      <c r="C141" s="89"/>
      <c r="D141" s="317"/>
      <c r="E141" s="319"/>
      <c r="F141" s="478"/>
      <c r="G141" s="302"/>
      <c r="H141" s="336"/>
      <c r="I141" s="337"/>
      <c r="J141" s="280"/>
      <c r="K141" s="280"/>
    </row>
    <row r="142" spans="1:11" s="79" customFormat="1" ht="12.75">
      <c r="A142" s="88"/>
      <c r="B142" s="88"/>
      <c r="C142" s="89"/>
      <c r="D142" s="317"/>
      <c r="E142" s="319"/>
      <c r="F142" s="478"/>
      <c r="G142" s="302"/>
      <c r="H142" s="336"/>
      <c r="I142" s="337"/>
      <c r="J142" s="280"/>
      <c r="K142" s="280"/>
    </row>
    <row r="143" spans="1:11" s="79" customFormat="1" ht="12.75">
      <c r="A143" s="88"/>
      <c r="B143" s="88"/>
      <c r="C143" s="89"/>
      <c r="D143" s="317"/>
      <c r="E143" s="319"/>
      <c r="F143" s="478"/>
      <c r="G143" s="302"/>
      <c r="H143" s="336"/>
      <c r="I143" s="337"/>
      <c r="J143" s="280"/>
      <c r="K143" s="280"/>
    </row>
  </sheetData>
  <sheetProtection password="CAEC" sheet="1" objects="1" scenarios="1"/>
  <mergeCells count="2">
    <mergeCell ref="L6:L13"/>
    <mergeCell ref="M6:M7"/>
  </mergeCells>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&amp;R&amp;"Projekt,Regular"&amp;72P&amp;"ProArc,Regular"&amp;18          </oddHeader>
    <oddFooter>&amp;C&amp;6 &amp; List: &amp;A&amp;R&amp;9&amp;P</oddFooter>
  </headerFooter>
</worksheet>
</file>

<file path=xl/worksheets/sheet7.xml><?xml version="1.0" encoding="utf-8"?>
<worksheet xmlns="http://schemas.openxmlformats.org/spreadsheetml/2006/main" xmlns:r="http://schemas.openxmlformats.org/officeDocument/2006/relationships">
  <sheetPr codeName="List32"/>
  <dimension ref="A1:P147"/>
  <sheetViews>
    <sheetView view="pageBreakPreview" zoomScale="120" zoomScaleSheetLayoutView="120" zoomScalePageLayoutView="0" workbookViewId="0" topLeftCell="A14">
      <selection activeCell="L20" sqref="L20"/>
    </sheetView>
  </sheetViews>
  <sheetFormatPr defaultColWidth="9.00390625" defaultRowHeight="12.75"/>
  <cols>
    <col min="1" max="1" width="2.625" style="77" customWidth="1"/>
    <col min="2" max="2" width="4.375" style="77" customWidth="1"/>
    <col min="3" max="3" width="43.75390625" style="111" customWidth="1"/>
    <col min="4" max="4" width="6.25390625" style="300" customWidth="1"/>
    <col min="5" max="5" width="8.75390625" style="345" customWidth="1"/>
    <col min="6" max="6" width="9.625" style="477" customWidth="1"/>
    <col min="7" max="7" width="13.25390625" style="287" customWidth="1"/>
    <col min="8" max="8" width="20.375" style="301" hidden="1" customWidth="1"/>
    <col min="9" max="9" width="11.75390625" style="337" hidden="1" customWidth="1"/>
    <col min="10" max="11" width="11.75390625" style="183" hidden="1"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2" s="123" customFormat="1" ht="18.75">
      <c r="A1" s="107" t="str">
        <f>+OSNOVA!A2</f>
        <v>POPIS DEL S PREDRAČUNOM</v>
      </c>
      <c r="C1" s="107"/>
      <c r="D1" s="294"/>
      <c r="E1" s="343"/>
      <c r="F1" s="475"/>
      <c r="G1" s="295"/>
      <c r="H1" s="296"/>
      <c r="I1" s="337"/>
      <c r="J1" s="276"/>
      <c r="K1" s="276"/>
      <c r="L1" s="76"/>
    </row>
    <row r="2" spans="1:12" s="123" customFormat="1" ht="18.75">
      <c r="A2" s="107"/>
      <c r="B2" s="107"/>
      <c r="C2" s="107"/>
      <c r="D2" s="294"/>
      <c r="E2" s="343"/>
      <c r="F2" s="475"/>
      <c r="G2" s="295"/>
      <c r="H2" s="296"/>
      <c r="I2" s="337"/>
      <c r="J2" s="276"/>
      <c r="K2" s="276"/>
      <c r="L2" s="76"/>
    </row>
    <row r="3" spans="1:12" s="123" customFormat="1" ht="18.75">
      <c r="A3" s="107" t="str">
        <f>+OZN</f>
        <v>3.</v>
      </c>
      <c r="C3" s="107" t="str">
        <f>+DEL</f>
        <v>GRADBENOOBRTNIŠKA DELA</v>
      </c>
      <c r="D3" s="294"/>
      <c r="E3" s="343"/>
      <c r="F3" s="475"/>
      <c r="G3" s="295"/>
      <c r="H3" s="296"/>
      <c r="I3" s="337"/>
      <c r="J3" s="276"/>
      <c r="K3" s="276"/>
      <c r="L3" s="76"/>
    </row>
    <row r="4" spans="1:13" s="123" customFormat="1" ht="18.75">
      <c r="A4" s="107"/>
      <c r="B4" s="106"/>
      <c r="C4" s="107"/>
      <c r="D4" s="294"/>
      <c r="E4" s="343"/>
      <c r="F4" s="475"/>
      <c r="G4" s="295"/>
      <c r="H4" s="296"/>
      <c r="I4" s="337"/>
      <c r="J4" s="276"/>
      <c r="K4" s="276"/>
      <c r="L4" s="93"/>
      <c r="M4" s="76"/>
    </row>
    <row r="5" spans="1:13" s="173" customFormat="1" ht="18.75">
      <c r="A5" s="290" t="str">
        <f>OSNOVA!G41</f>
        <v>A.</v>
      </c>
      <c r="B5" s="169"/>
      <c r="C5" s="168" t="str">
        <f>OSNOVA!H41</f>
        <v>GRADBENA DELA</v>
      </c>
      <c r="D5" s="297"/>
      <c r="E5" s="344"/>
      <c r="F5" s="476"/>
      <c r="G5" s="298"/>
      <c r="H5" s="299"/>
      <c r="I5" s="337"/>
      <c r="J5" s="273"/>
      <c r="K5" s="273"/>
      <c r="L5" s="174"/>
      <c r="M5" s="175"/>
    </row>
    <row r="6" spans="1:13" ht="14.25" customHeight="1">
      <c r="A6" s="97" t="s">
        <v>148</v>
      </c>
      <c r="B6" s="97"/>
      <c r="L6" s="509"/>
      <c r="M6" s="510"/>
    </row>
    <row r="7" spans="3:13" ht="47.25" customHeight="1">
      <c r="C7" s="426" t="s">
        <v>239</v>
      </c>
      <c r="D7" s="302"/>
      <c r="E7" s="318"/>
      <c r="F7" s="478"/>
      <c r="G7" s="302"/>
      <c r="L7" s="509"/>
      <c r="M7" s="510"/>
    </row>
    <row r="8" spans="3:13" ht="48">
      <c r="C8" s="342" t="s">
        <v>74</v>
      </c>
      <c r="D8" s="302"/>
      <c r="E8" s="318"/>
      <c r="F8" s="478"/>
      <c r="G8" s="302"/>
      <c r="L8" s="509"/>
      <c r="M8" s="135"/>
    </row>
    <row r="9" spans="3:13" ht="48.75" customHeight="1">
      <c r="C9" s="342" t="s">
        <v>65</v>
      </c>
      <c r="D9" s="302"/>
      <c r="E9" s="318"/>
      <c r="F9" s="478"/>
      <c r="G9" s="302"/>
      <c r="L9" s="509"/>
      <c r="M9" s="135"/>
    </row>
    <row r="10" spans="3:13" ht="36">
      <c r="C10" s="342" t="s">
        <v>66</v>
      </c>
      <c r="D10" s="302"/>
      <c r="E10" s="318"/>
      <c r="F10" s="478"/>
      <c r="G10" s="302"/>
      <c r="L10" s="509"/>
      <c r="M10" s="135"/>
    </row>
    <row r="11" spans="3:13" ht="12.75">
      <c r="C11" s="342"/>
      <c r="D11" s="302"/>
      <c r="E11" s="318"/>
      <c r="F11" s="478"/>
      <c r="G11" s="302"/>
      <c r="L11" s="509"/>
      <c r="M11" s="135"/>
    </row>
    <row r="12" spans="3:13" ht="12.75">
      <c r="C12" s="342"/>
      <c r="D12" s="302"/>
      <c r="E12" s="318"/>
      <c r="F12" s="478"/>
      <c r="G12" s="302"/>
      <c r="L12" s="509"/>
      <c r="M12" s="135"/>
    </row>
    <row r="13" spans="1:13" ht="12.75" customHeight="1">
      <c r="A13" s="97" t="s">
        <v>157</v>
      </c>
      <c r="B13" s="97"/>
      <c r="C13" s="116"/>
      <c r="D13" s="302"/>
      <c r="E13" s="318"/>
      <c r="F13" s="478"/>
      <c r="G13" s="302"/>
      <c r="L13" s="509"/>
      <c r="M13" s="78"/>
    </row>
    <row r="14" spans="1:16" s="120" customFormat="1" ht="12.75">
      <c r="A14" s="98" t="s">
        <v>250</v>
      </c>
      <c r="B14" s="98"/>
      <c r="C14" s="132" t="s">
        <v>251</v>
      </c>
      <c r="D14" s="303" t="s">
        <v>252</v>
      </c>
      <c r="E14" s="346" t="s">
        <v>253</v>
      </c>
      <c r="F14" s="479" t="s">
        <v>254</v>
      </c>
      <c r="G14" s="304" t="s">
        <v>255</v>
      </c>
      <c r="H14" s="305"/>
      <c r="I14" s="338"/>
      <c r="J14" s="274"/>
      <c r="K14" s="274"/>
      <c r="M14" s="122"/>
      <c r="O14" s="121"/>
      <c r="P14" s="121"/>
    </row>
    <row r="15" spans="3:7" ht="12.75">
      <c r="C15" s="133"/>
      <c r="G15" s="306"/>
    </row>
    <row r="16" spans="1:11" s="179" customFormat="1" ht="16.5" thickBot="1">
      <c r="A16" s="176"/>
      <c r="B16" s="177" t="s">
        <v>173</v>
      </c>
      <c r="C16" s="178" t="str">
        <f>OSNOVA!H47</f>
        <v>Zemeljska dela</v>
      </c>
      <c r="D16" s="307"/>
      <c r="E16" s="347"/>
      <c r="F16" s="480"/>
      <c r="G16" s="308"/>
      <c r="H16" s="309"/>
      <c r="I16" s="337"/>
      <c r="J16" s="277"/>
      <c r="K16" s="277"/>
    </row>
    <row r="17" spans="1:7" ht="12.75">
      <c r="A17" s="160"/>
      <c r="B17" s="112"/>
      <c r="C17" s="133"/>
      <c r="G17" s="306"/>
    </row>
    <row r="18" spans="1:11" ht="95.25" customHeight="1">
      <c r="A18" s="161" t="str">
        <f>$B$16</f>
        <v>III.</v>
      </c>
      <c r="B18" s="156">
        <f>1</f>
        <v>1</v>
      </c>
      <c r="C18" s="458" t="s">
        <v>63</v>
      </c>
      <c r="D18" s="310" t="s">
        <v>171</v>
      </c>
      <c r="E18" s="348">
        <v>3241</v>
      </c>
      <c r="F18" s="481"/>
      <c r="G18" s="311">
        <f>IF(OSNOVA!$B$53=1,E18*F18,"")</f>
        <v>0</v>
      </c>
      <c r="H18" s="312"/>
      <c r="I18" s="339"/>
      <c r="J18" s="278"/>
      <c r="K18" s="278"/>
    </row>
    <row r="19" spans="1:2" ht="12.75">
      <c r="A19" s="161"/>
      <c r="B19" s="156"/>
    </row>
    <row r="20" spans="1:11" ht="24">
      <c r="A20" s="161" t="str">
        <f>$B$16</f>
        <v>III.</v>
      </c>
      <c r="B20" s="156">
        <f>COUNT($A$16:B19)+1</f>
        <v>2</v>
      </c>
      <c r="C20" s="459" t="s">
        <v>204</v>
      </c>
      <c r="D20" s="310" t="s">
        <v>172</v>
      </c>
      <c r="E20" s="348">
        <v>2544</v>
      </c>
      <c r="F20" s="481"/>
      <c r="G20" s="311">
        <f>IF(OSNOVA!$B$53=1,E20*F20,"")</f>
        <v>0</v>
      </c>
      <c r="H20" s="312"/>
      <c r="I20" s="339"/>
      <c r="J20" s="278"/>
      <c r="K20" s="278"/>
    </row>
    <row r="21" spans="1:2" ht="12.75">
      <c r="A21" s="161"/>
      <c r="B21" s="156"/>
    </row>
    <row r="22" spans="1:11" ht="48">
      <c r="A22" s="161" t="str">
        <f>$B$16</f>
        <v>III.</v>
      </c>
      <c r="B22" s="156">
        <f>COUNT($A$16:B21)+1</f>
        <v>3</v>
      </c>
      <c r="C22" s="430" t="s">
        <v>202</v>
      </c>
      <c r="D22" s="310" t="s">
        <v>171</v>
      </c>
      <c r="E22" s="348">
        <v>5750</v>
      </c>
      <c r="F22" s="481"/>
      <c r="G22" s="311">
        <f>IF(OSNOVA!$B$53=1,E22*F22,"")</f>
        <v>0</v>
      </c>
      <c r="H22" s="312"/>
      <c r="I22" s="339"/>
      <c r="J22" s="278"/>
      <c r="K22" s="278"/>
    </row>
    <row r="23" spans="1:11" ht="12.75">
      <c r="A23" s="161"/>
      <c r="B23" s="156"/>
      <c r="D23" s="310"/>
      <c r="E23" s="348"/>
      <c r="F23" s="481"/>
      <c r="G23" s="311"/>
      <c r="H23" s="316"/>
      <c r="J23" s="279"/>
      <c r="K23" s="279"/>
    </row>
    <row r="24" spans="1:11" ht="48">
      <c r="A24" s="161" t="str">
        <f>$B$16</f>
        <v>III.</v>
      </c>
      <c r="B24" s="156">
        <f>COUNT($A$16:B23)+1</f>
        <v>4</v>
      </c>
      <c r="C24" s="430" t="s">
        <v>203</v>
      </c>
      <c r="D24" s="310" t="s">
        <v>171</v>
      </c>
      <c r="E24" s="348">
        <v>1306</v>
      </c>
      <c r="F24" s="481"/>
      <c r="G24" s="311">
        <f>IF(OSNOVA!$B$53=1,E24*F24,"")</f>
        <v>0</v>
      </c>
      <c r="H24" s="453"/>
      <c r="I24" s="339"/>
      <c r="J24" s="278"/>
      <c r="K24" s="278"/>
    </row>
    <row r="25" spans="1:2" ht="12.75">
      <c r="A25" s="161"/>
      <c r="B25" s="156"/>
    </row>
    <row r="26" spans="1:11" ht="36" customHeight="1">
      <c r="A26" s="161" t="str">
        <f>$B$16</f>
        <v>III.</v>
      </c>
      <c r="B26" s="156">
        <f>COUNT($A$16:B25)+1</f>
        <v>5</v>
      </c>
      <c r="C26" s="430" t="s">
        <v>201</v>
      </c>
      <c r="D26" s="310" t="s">
        <v>171</v>
      </c>
      <c r="E26" s="348">
        <v>782</v>
      </c>
      <c r="F26" s="481"/>
      <c r="G26" s="311">
        <f>IF(OSNOVA!$B$53=1,E26*F26,"")</f>
        <v>0</v>
      </c>
      <c r="H26" s="453"/>
      <c r="I26" s="461"/>
      <c r="J26" s="462"/>
      <c r="K26" s="462"/>
    </row>
    <row r="27" spans="1:11" ht="12.75">
      <c r="A27" s="161"/>
      <c r="B27" s="156"/>
      <c r="C27" s="430"/>
      <c r="D27" s="310"/>
      <c r="E27" s="348"/>
      <c r="F27" s="481"/>
      <c r="G27" s="311"/>
      <c r="H27" s="316"/>
      <c r="J27" s="279"/>
      <c r="K27" s="279"/>
    </row>
    <row r="28" spans="1:11" ht="48">
      <c r="A28" s="161" t="str">
        <f>$B$16</f>
        <v>III.</v>
      </c>
      <c r="B28" s="156">
        <f>COUNT($A$16:B27)+1</f>
        <v>6</v>
      </c>
      <c r="C28" s="430" t="s">
        <v>225</v>
      </c>
      <c r="D28" s="310" t="s">
        <v>171</v>
      </c>
      <c r="E28" s="348">
        <v>994</v>
      </c>
      <c r="F28" s="481"/>
      <c r="G28" s="311">
        <f>IF(OSNOVA!$B$53=1,E28*F28,"")</f>
        <v>0</v>
      </c>
      <c r="H28" s="453"/>
      <c r="I28" s="339"/>
      <c r="J28" s="278"/>
      <c r="K28" s="278"/>
    </row>
    <row r="29" spans="1:11" ht="12.75">
      <c r="A29" s="161"/>
      <c r="B29" s="156"/>
      <c r="C29" s="359"/>
      <c r="D29" s="310"/>
      <c r="E29" s="348"/>
      <c r="F29" s="481"/>
      <c r="G29" s="311"/>
      <c r="H29" s="316"/>
      <c r="J29" s="279"/>
      <c r="K29" s="279"/>
    </row>
    <row r="30" spans="1:11" ht="36" customHeight="1">
      <c r="A30" s="161" t="str">
        <f>$B$16</f>
        <v>III.</v>
      </c>
      <c r="B30" s="156">
        <f>COUNT($A$16:B29)+1</f>
        <v>7</v>
      </c>
      <c r="C30" s="359" t="s">
        <v>209</v>
      </c>
      <c r="D30" s="310" t="s">
        <v>172</v>
      </c>
      <c r="E30" s="348">
        <v>774</v>
      </c>
      <c r="F30" s="481"/>
      <c r="G30" s="311">
        <f>IF(OSNOVA!$B$53=1,E30*F30,"")</f>
        <v>0</v>
      </c>
      <c r="H30" s="312"/>
      <c r="I30" s="339"/>
      <c r="J30" s="278"/>
      <c r="K30" s="278"/>
    </row>
    <row r="31" spans="1:11" ht="12.75">
      <c r="A31" s="161"/>
      <c r="B31" s="156"/>
      <c r="C31" s="460"/>
      <c r="D31" s="310"/>
      <c r="E31" s="348"/>
      <c r="F31" s="481"/>
      <c r="G31" s="311"/>
      <c r="H31" s="316"/>
      <c r="J31" s="279"/>
      <c r="K31" s="279"/>
    </row>
    <row r="32" spans="1:16" s="87" customFormat="1" ht="12.75">
      <c r="A32" s="162"/>
      <c r="B32" s="157"/>
      <c r="C32" s="92"/>
      <c r="D32" s="313"/>
      <c r="E32" s="314"/>
      <c r="F32" s="483"/>
      <c r="G32" s="311"/>
      <c r="H32" s="315"/>
      <c r="I32" s="340"/>
      <c r="J32" s="148"/>
      <c r="K32" s="148"/>
      <c r="L32" s="81"/>
      <c r="M32" s="127"/>
      <c r="N32" s="85"/>
      <c r="O32" s="126"/>
      <c r="P32" s="84"/>
    </row>
    <row r="33" spans="1:11" s="150" customFormat="1" ht="13.5" thickBot="1">
      <c r="A33" s="163"/>
      <c r="B33" s="158"/>
      <c r="C33" s="414"/>
      <c r="D33" s="320"/>
      <c r="E33" s="149" t="str">
        <f>CONCATENATE(B16," ",C16," - SKUPAJ:")</f>
        <v>III. Zemeljska dela - SKUPAJ:</v>
      </c>
      <c r="F33" s="484"/>
      <c r="G33" s="321">
        <f>IF(OSNOVA!$B$53=1,SUM(G17:G32),"")</f>
        <v>0</v>
      </c>
      <c r="H33" s="322"/>
      <c r="I33" s="341"/>
      <c r="J33" s="199"/>
      <c r="K33" s="199"/>
    </row>
    <row r="34" spans="1:11" s="125" customFormat="1" ht="15">
      <c r="A34" s="164"/>
      <c r="B34" s="159"/>
      <c r="C34" s="114"/>
      <c r="D34" s="323"/>
      <c r="E34" s="350"/>
      <c r="F34" s="485"/>
      <c r="G34" s="324"/>
      <c r="H34" s="325"/>
      <c r="I34" s="341"/>
      <c r="J34" s="272"/>
      <c r="K34" s="272"/>
    </row>
    <row r="35" spans="1:12" s="185" customFormat="1" ht="14.25" customHeight="1">
      <c r="A35" s="180"/>
      <c r="B35" s="180"/>
      <c r="C35" s="181"/>
      <c r="D35" s="326"/>
      <c r="E35" s="351"/>
      <c r="F35" s="486"/>
      <c r="G35" s="327"/>
      <c r="H35" s="328"/>
      <c r="I35" s="337"/>
      <c r="J35" s="183"/>
      <c r="K35" s="183"/>
      <c r="L35" s="184"/>
    </row>
    <row r="36" spans="1:11" s="185" customFormat="1" ht="12.75" customHeight="1">
      <c r="A36" s="97"/>
      <c r="B36" s="186"/>
      <c r="C36" s="187"/>
      <c r="D36" s="329"/>
      <c r="E36" s="314"/>
      <c r="F36" s="487"/>
      <c r="G36" s="329"/>
      <c r="H36" s="328"/>
      <c r="I36" s="337"/>
      <c r="J36" s="183"/>
      <c r="K36" s="183"/>
    </row>
    <row r="37" spans="1:16" s="150" customFormat="1" ht="12.75">
      <c r="A37" s="189"/>
      <c r="B37" s="189"/>
      <c r="C37" s="190"/>
      <c r="D37" s="330"/>
      <c r="E37" s="352"/>
      <c r="F37" s="488"/>
      <c r="G37" s="127"/>
      <c r="H37" s="331"/>
      <c r="I37" s="341"/>
      <c r="J37" s="199"/>
      <c r="K37" s="199"/>
      <c r="M37" s="185"/>
      <c r="O37" s="188"/>
      <c r="P37" s="188"/>
    </row>
    <row r="38" spans="1:11" s="152" customFormat="1" ht="12.75">
      <c r="A38" s="151"/>
      <c r="B38" s="151"/>
      <c r="D38" s="392"/>
      <c r="E38" s="399"/>
      <c r="F38" s="489"/>
      <c r="G38" s="332"/>
      <c r="H38" s="333"/>
      <c r="I38" s="341"/>
      <c r="J38" s="275"/>
      <c r="K38" s="275"/>
    </row>
    <row r="39" spans="1:11" s="185" customFormat="1" ht="12.75">
      <c r="A39" s="193"/>
      <c r="B39" s="193"/>
      <c r="C39" s="400"/>
      <c r="D39" s="393"/>
      <c r="E39" s="399"/>
      <c r="F39" s="490"/>
      <c r="G39" s="334"/>
      <c r="H39" s="328"/>
      <c r="I39" s="337"/>
      <c r="J39" s="183"/>
      <c r="K39" s="183"/>
    </row>
    <row r="40" spans="1:11" s="152" customFormat="1" ht="12.75">
      <c r="A40" s="151"/>
      <c r="B40" s="151"/>
      <c r="C40" s="398"/>
      <c r="D40" s="394"/>
      <c r="E40" s="401"/>
      <c r="F40" s="489"/>
      <c r="G40" s="332"/>
      <c r="H40" s="333"/>
      <c r="I40" s="341"/>
      <c r="J40" s="275"/>
      <c r="K40" s="275"/>
    </row>
    <row r="41" spans="1:11" s="152" customFormat="1" ht="12.75">
      <c r="A41" s="151"/>
      <c r="B41" s="151"/>
      <c r="C41" s="400"/>
      <c r="D41" s="393"/>
      <c r="E41" s="399"/>
      <c r="F41" s="489"/>
      <c r="G41" s="332"/>
      <c r="H41" s="333"/>
      <c r="I41" s="341"/>
      <c r="J41" s="275"/>
      <c r="K41" s="275"/>
    </row>
    <row r="42" spans="1:16" s="185" customFormat="1" ht="12.75">
      <c r="A42" s="198"/>
      <c r="B42" s="198"/>
      <c r="D42" s="392"/>
      <c r="E42" s="399"/>
      <c r="F42" s="491"/>
      <c r="G42" s="335"/>
      <c r="H42" s="322"/>
      <c r="I42" s="341"/>
      <c r="J42" s="199"/>
      <c r="K42" s="199"/>
      <c r="P42" s="153"/>
    </row>
    <row r="43" spans="1:11" s="152" customFormat="1" ht="12.75">
      <c r="A43" s="154"/>
      <c r="B43" s="151"/>
      <c r="C43" s="400"/>
      <c r="D43" s="393"/>
      <c r="E43" s="399"/>
      <c r="F43" s="489"/>
      <c r="G43" s="332"/>
      <c r="H43" s="333"/>
      <c r="I43" s="341"/>
      <c r="J43" s="275"/>
      <c r="K43" s="275"/>
    </row>
    <row r="44" spans="1:11" s="185" customFormat="1" ht="12.75">
      <c r="A44" s="195"/>
      <c r="B44" s="195"/>
      <c r="C44" s="398"/>
      <c r="D44" s="394"/>
      <c r="E44" s="401"/>
      <c r="F44" s="490"/>
      <c r="G44" s="329"/>
      <c r="H44" s="328"/>
      <c r="I44" s="337"/>
      <c r="J44" s="183"/>
      <c r="K44" s="183"/>
    </row>
    <row r="45" spans="1:11" s="79" customFormat="1" ht="12.75">
      <c r="A45" s="88"/>
      <c r="B45" s="88"/>
      <c r="C45" s="400"/>
      <c r="D45" s="393"/>
      <c r="E45" s="399"/>
      <c r="F45" s="478"/>
      <c r="G45" s="302"/>
      <c r="H45" s="336"/>
      <c r="I45" s="337"/>
      <c r="J45" s="280"/>
      <c r="K45" s="280"/>
    </row>
    <row r="46" spans="1:11" s="79" customFormat="1" ht="12.75">
      <c r="A46" s="88"/>
      <c r="B46" s="88"/>
      <c r="D46" s="392"/>
      <c r="E46" s="399"/>
      <c r="F46" s="478"/>
      <c r="G46" s="302"/>
      <c r="H46" s="336"/>
      <c r="I46" s="337"/>
      <c r="J46" s="280"/>
      <c r="K46" s="280"/>
    </row>
    <row r="47" spans="1:11" s="79" customFormat="1" ht="12.75">
      <c r="A47" s="88"/>
      <c r="B47" s="88"/>
      <c r="C47" s="400"/>
      <c r="D47" s="393"/>
      <c r="E47" s="401"/>
      <c r="F47" s="478"/>
      <c r="G47" s="302"/>
      <c r="H47" s="336"/>
      <c r="I47" s="337"/>
      <c r="J47" s="280"/>
      <c r="K47" s="280"/>
    </row>
    <row r="48" spans="1:11" s="79" customFormat="1" ht="12.75">
      <c r="A48" s="88"/>
      <c r="B48" s="88"/>
      <c r="C48" s="89"/>
      <c r="D48" s="317"/>
      <c r="E48" s="319"/>
      <c r="F48" s="478"/>
      <c r="G48" s="302"/>
      <c r="H48" s="336"/>
      <c r="I48" s="337"/>
      <c r="J48" s="280"/>
      <c r="K48" s="280"/>
    </row>
    <row r="49" spans="1:11" s="79" customFormat="1" ht="12.75">
      <c r="A49" s="88"/>
      <c r="B49" s="88"/>
      <c r="C49" s="89"/>
      <c r="D49" s="317"/>
      <c r="E49" s="319"/>
      <c r="F49" s="478"/>
      <c r="G49" s="302"/>
      <c r="H49" s="336"/>
      <c r="I49" s="337"/>
      <c r="J49" s="280"/>
      <c r="K49" s="280"/>
    </row>
    <row r="50" spans="1:11" s="79" customFormat="1" ht="12.75">
      <c r="A50" s="88"/>
      <c r="B50" s="88"/>
      <c r="C50" s="89"/>
      <c r="D50" s="317"/>
      <c r="E50" s="319"/>
      <c r="F50" s="478"/>
      <c r="G50" s="302"/>
      <c r="H50" s="336"/>
      <c r="I50" s="337"/>
      <c r="J50" s="280"/>
      <c r="K50" s="280"/>
    </row>
    <row r="51" spans="1:11" s="79" customFormat="1" ht="12.75">
      <c r="A51" s="88"/>
      <c r="B51" s="88"/>
      <c r="C51" s="89"/>
      <c r="D51" s="317"/>
      <c r="E51" s="319"/>
      <c r="F51" s="478"/>
      <c r="G51" s="302"/>
      <c r="H51" s="336"/>
      <c r="I51" s="337"/>
      <c r="J51" s="280"/>
      <c r="K51" s="280"/>
    </row>
    <row r="52" spans="1:11" s="79" customFormat="1" ht="12.75">
      <c r="A52" s="88"/>
      <c r="B52" s="88"/>
      <c r="C52" s="89"/>
      <c r="D52" s="317"/>
      <c r="E52" s="319"/>
      <c r="F52" s="478"/>
      <c r="G52" s="302"/>
      <c r="H52" s="336"/>
      <c r="I52" s="337"/>
      <c r="J52" s="280"/>
      <c r="K52" s="280"/>
    </row>
    <row r="53" spans="1:11" s="79" customFormat="1" ht="12.75">
      <c r="A53" s="88"/>
      <c r="B53" s="88"/>
      <c r="C53" s="89"/>
      <c r="D53" s="317"/>
      <c r="E53" s="319"/>
      <c r="F53" s="478"/>
      <c r="G53" s="302"/>
      <c r="H53" s="336"/>
      <c r="I53" s="337"/>
      <c r="J53" s="280"/>
      <c r="K53" s="280"/>
    </row>
    <row r="54" spans="1:11" s="79" customFormat="1" ht="12.75">
      <c r="A54" s="88"/>
      <c r="B54" s="88"/>
      <c r="C54" s="89"/>
      <c r="D54" s="317"/>
      <c r="E54" s="319"/>
      <c r="F54" s="478"/>
      <c r="G54" s="302"/>
      <c r="H54" s="336"/>
      <c r="I54" s="337"/>
      <c r="J54" s="280"/>
      <c r="K54" s="280"/>
    </row>
    <row r="55" spans="1:11" s="79" customFormat="1" ht="12.75">
      <c r="A55" s="88"/>
      <c r="B55" s="88"/>
      <c r="C55" s="89"/>
      <c r="D55" s="317"/>
      <c r="E55" s="319"/>
      <c r="F55" s="478"/>
      <c r="G55" s="302"/>
      <c r="H55" s="336"/>
      <c r="I55" s="337"/>
      <c r="J55" s="280"/>
      <c r="K55" s="280"/>
    </row>
    <row r="56" spans="1:11" s="79" customFormat="1" ht="12.75">
      <c r="A56" s="88"/>
      <c r="B56" s="88"/>
      <c r="C56" s="89"/>
      <c r="D56" s="317"/>
      <c r="E56" s="319"/>
      <c r="F56" s="478"/>
      <c r="G56" s="302"/>
      <c r="H56" s="336"/>
      <c r="I56" s="337"/>
      <c r="J56" s="280"/>
      <c r="K56" s="280"/>
    </row>
    <row r="57" spans="1:11" s="79" customFormat="1" ht="12.75">
      <c r="A57" s="88"/>
      <c r="B57" s="88"/>
      <c r="C57" s="89"/>
      <c r="D57" s="317"/>
      <c r="E57" s="319"/>
      <c r="F57" s="478"/>
      <c r="G57" s="302"/>
      <c r="H57" s="336"/>
      <c r="I57" s="337"/>
      <c r="J57" s="280"/>
      <c r="K57" s="280"/>
    </row>
    <row r="58" spans="1:11" s="79" customFormat="1" ht="12.75">
      <c r="A58" s="88"/>
      <c r="B58" s="88"/>
      <c r="C58" s="89"/>
      <c r="D58" s="317"/>
      <c r="E58" s="319"/>
      <c r="F58" s="478"/>
      <c r="G58" s="302"/>
      <c r="H58" s="336"/>
      <c r="I58" s="337"/>
      <c r="J58" s="280"/>
      <c r="K58" s="280"/>
    </row>
    <row r="59" spans="1:11" s="79" customFormat="1" ht="12.75">
      <c r="A59" s="88"/>
      <c r="B59" s="88"/>
      <c r="C59" s="89"/>
      <c r="D59" s="317"/>
      <c r="E59" s="319"/>
      <c r="F59" s="478"/>
      <c r="G59" s="302"/>
      <c r="H59" s="336"/>
      <c r="I59" s="337"/>
      <c r="J59" s="280"/>
      <c r="K59" s="280"/>
    </row>
    <row r="60" spans="1:11" s="79" customFormat="1" ht="12.75">
      <c r="A60" s="88"/>
      <c r="B60" s="88"/>
      <c r="C60" s="89"/>
      <c r="D60" s="317"/>
      <c r="E60" s="319"/>
      <c r="F60" s="478"/>
      <c r="G60" s="302"/>
      <c r="H60" s="336"/>
      <c r="I60" s="337"/>
      <c r="J60" s="280"/>
      <c r="K60" s="280"/>
    </row>
    <row r="61" spans="1:11" s="79" customFormat="1" ht="12.75">
      <c r="A61" s="88"/>
      <c r="B61" s="88"/>
      <c r="C61" s="89"/>
      <c r="D61" s="317"/>
      <c r="E61" s="319"/>
      <c r="F61" s="478"/>
      <c r="G61" s="302"/>
      <c r="H61" s="336"/>
      <c r="I61" s="337"/>
      <c r="J61" s="280"/>
      <c r="K61" s="280"/>
    </row>
    <row r="62" spans="1:11" s="79" customFormat="1" ht="12.75">
      <c r="A62" s="88"/>
      <c r="B62" s="88"/>
      <c r="C62" s="89"/>
      <c r="D62" s="317"/>
      <c r="E62" s="319"/>
      <c r="F62" s="478"/>
      <c r="G62" s="302"/>
      <c r="H62" s="336"/>
      <c r="I62" s="337"/>
      <c r="J62" s="280"/>
      <c r="K62" s="280"/>
    </row>
    <row r="63" spans="1:11" s="79" customFormat="1" ht="12.75">
      <c r="A63" s="88"/>
      <c r="B63" s="88"/>
      <c r="C63" s="89"/>
      <c r="D63" s="317"/>
      <c r="E63" s="319"/>
      <c r="F63" s="478"/>
      <c r="G63" s="302"/>
      <c r="H63" s="336"/>
      <c r="I63" s="337"/>
      <c r="J63" s="280"/>
      <c r="K63" s="280"/>
    </row>
    <row r="64" spans="1:11" s="79" customFormat="1" ht="12.75">
      <c r="A64" s="88"/>
      <c r="B64" s="88"/>
      <c r="C64" s="89"/>
      <c r="D64" s="317"/>
      <c r="E64" s="319"/>
      <c r="F64" s="478"/>
      <c r="G64" s="302"/>
      <c r="H64" s="336"/>
      <c r="I64" s="337"/>
      <c r="J64" s="280"/>
      <c r="K64" s="280"/>
    </row>
    <row r="65" spans="1:11" s="79" customFormat="1" ht="12.75">
      <c r="A65" s="88"/>
      <c r="B65" s="88"/>
      <c r="C65" s="89"/>
      <c r="D65" s="317"/>
      <c r="E65" s="319"/>
      <c r="F65" s="478"/>
      <c r="G65" s="302"/>
      <c r="H65" s="336"/>
      <c r="I65" s="337"/>
      <c r="J65" s="280"/>
      <c r="K65" s="280"/>
    </row>
    <row r="66" spans="1:11" s="79" customFormat="1" ht="12.75">
      <c r="A66" s="88"/>
      <c r="B66" s="88"/>
      <c r="C66" s="89"/>
      <c r="D66" s="317"/>
      <c r="E66" s="319"/>
      <c r="F66" s="478"/>
      <c r="G66" s="302"/>
      <c r="H66" s="336"/>
      <c r="I66" s="337"/>
      <c r="J66" s="280"/>
      <c r="K66" s="280"/>
    </row>
    <row r="67" spans="1:11" s="79" customFormat="1" ht="12.75">
      <c r="A67" s="88"/>
      <c r="B67" s="88"/>
      <c r="C67" s="89"/>
      <c r="D67" s="317"/>
      <c r="E67" s="319"/>
      <c r="F67" s="478"/>
      <c r="G67" s="302"/>
      <c r="H67" s="336"/>
      <c r="I67" s="337"/>
      <c r="J67" s="280"/>
      <c r="K67" s="280"/>
    </row>
    <row r="68" spans="1:11" s="79" customFormat="1" ht="12.75">
      <c r="A68" s="88"/>
      <c r="B68" s="88"/>
      <c r="C68" s="89"/>
      <c r="D68" s="317"/>
      <c r="E68" s="319"/>
      <c r="F68" s="478"/>
      <c r="G68" s="302"/>
      <c r="H68" s="336"/>
      <c r="I68" s="337"/>
      <c r="J68" s="280"/>
      <c r="K68" s="280"/>
    </row>
    <row r="69" spans="1:11" s="79" customFormat="1" ht="12.75">
      <c r="A69" s="88"/>
      <c r="B69" s="88"/>
      <c r="C69" s="89"/>
      <c r="D69" s="317"/>
      <c r="E69" s="319"/>
      <c r="F69" s="478"/>
      <c r="G69" s="302"/>
      <c r="H69" s="336"/>
      <c r="I69" s="337"/>
      <c r="J69" s="280"/>
      <c r="K69" s="280"/>
    </row>
    <row r="70" spans="1:11" s="79" customFormat="1" ht="12.75">
      <c r="A70" s="88"/>
      <c r="B70" s="88"/>
      <c r="C70" s="89"/>
      <c r="D70" s="317"/>
      <c r="E70" s="319"/>
      <c r="F70" s="478"/>
      <c r="G70" s="302"/>
      <c r="H70" s="336"/>
      <c r="I70" s="337"/>
      <c r="J70" s="280"/>
      <c r="K70" s="280"/>
    </row>
    <row r="71" spans="1:11" s="79" customFormat="1" ht="12.75">
      <c r="A71" s="88"/>
      <c r="B71" s="88"/>
      <c r="C71" s="89"/>
      <c r="D71" s="317"/>
      <c r="E71" s="319"/>
      <c r="F71" s="478"/>
      <c r="G71" s="302"/>
      <c r="H71" s="336"/>
      <c r="I71" s="337"/>
      <c r="J71" s="280"/>
      <c r="K71" s="280"/>
    </row>
    <row r="72" spans="1:11" s="79" customFormat="1" ht="12.75">
      <c r="A72" s="88"/>
      <c r="B72" s="88"/>
      <c r="C72" s="89"/>
      <c r="D72" s="317"/>
      <c r="E72" s="319"/>
      <c r="F72" s="478"/>
      <c r="G72" s="302"/>
      <c r="H72" s="336"/>
      <c r="I72" s="337"/>
      <c r="J72" s="280"/>
      <c r="K72" s="280"/>
    </row>
    <row r="73" spans="1:11" s="79" customFormat="1" ht="12.75">
      <c r="A73" s="88"/>
      <c r="B73" s="88"/>
      <c r="C73" s="89"/>
      <c r="D73" s="317"/>
      <c r="E73" s="319"/>
      <c r="F73" s="478"/>
      <c r="G73" s="302"/>
      <c r="H73" s="336"/>
      <c r="I73" s="337"/>
      <c r="J73" s="280"/>
      <c r="K73" s="280"/>
    </row>
    <row r="74" spans="1:11" s="79" customFormat="1" ht="12.75">
      <c r="A74" s="88"/>
      <c r="B74" s="88"/>
      <c r="C74" s="89"/>
      <c r="D74" s="317"/>
      <c r="E74" s="319"/>
      <c r="F74" s="478"/>
      <c r="G74" s="302"/>
      <c r="H74" s="336"/>
      <c r="I74" s="337"/>
      <c r="J74" s="280"/>
      <c r="K74" s="280"/>
    </row>
    <row r="75" spans="1:11" s="79" customFormat="1" ht="12.75">
      <c r="A75" s="88"/>
      <c r="B75" s="88"/>
      <c r="C75" s="89"/>
      <c r="D75" s="317"/>
      <c r="E75" s="319"/>
      <c r="F75" s="478"/>
      <c r="G75" s="302"/>
      <c r="H75" s="336"/>
      <c r="I75" s="337"/>
      <c r="J75" s="280"/>
      <c r="K75" s="280"/>
    </row>
    <row r="76" spans="1:11" s="79" customFormat="1" ht="12.75">
      <c r="A76" s="88"/>
      <c r="B76" s="88"/>
      <c r="C76" s="89"/>
      <c r="D76" s="317"/>
      <c r="E76" s="319"/>
      <c r="F76" s="478"/>
      <c r="G76" s="302"/>
      <c r="H76" s="336"/>
      <c r="I76" s="337"/>
      <c r="J76" s="280"/>
      <c r="K76" s="280"/>
    </row>
    <row r="77" spans="1:11" s="79" customFormat="1" ht="12.75">
      <c r="A77" s="88"/>
      <c r="B77" s="88"/>
      <c r="C77" s="89"/>
      <c r="D77" s="317"/>
      <c r="E77" s="319"/>
      <c r="F77" s="478"/>
      <c r="G77" s="302"/>
      <c r="H77" s="336"/>
      <c r="I77" s="337"/>
      <c r="J77" s="280"/>
      <c r="K77" s="280"/>
    </row>
    <row r="78" spans="1:11" s="79" customFormat="1" ht="12.75">
      <c r="A78" s="88"/>
      <c r="B78" s="88"/>
      <c r="C78" s="89"/>
      <c r="D78" s="317"/>
      <c r="E78" s="319"/>
      <c r="F78" s="478"/>
      <c r="G78" s="302"/>
      <c r="H78" s="336"/>
      <c r="I78" s="337"/>
      <c r="J78" s="280"/>
      <c r="K78" s="280"/>
    </row>
    <row r="79" spans="1:11" s="79" customFormat="1" ht="12.75">
      <c r="A79" s="88"/>
      <c r="B79" s="88"/>
      <c r="C79" s="89"/>
      <c r="D79" s="317"/>
      <c r="E79" s="319"/>
      <c r="F79" s="478"/>
      <c r="G79" s="302"/>
      <c r="H79" s="336"/>
      <c r="I79" s="337"/>
      <c r="J79" s="280"/>
      <c r="K79" s="280"/>
    </row>
    <row r="80" spans="1:11" s="79" customFormat="1" ht="12.75">
      <c r="A80" s="88"/>
      <c r="B80" s="88"/>
      <c r="C80" s="89"/>
      <c r="D80" s="317"/>
      <c r="E80" s="319"/>
      <c r="F80" s="478"/>
      <c r="G80" s="302"/>
      <c r="H80" s="336"/>
      <c r="I80" s="337"/>
      <c r="J80" s="280"/>
      <c r="K80" s="280"/>
    </row>
    <row r="81" spans="1:11" s="79" customFormat="1" ht="12.75">
      <c r="A81" s="88"/>
      <c r="B81" s="88"/>
      <c r="C81" s="89"/>
      <c r="D81" s="317"/>
      <c r="E81" s="319"/>
      <c r="F81" s="478"/>
      <c r="G81" s="302"/>
      <c r="H81" s="336"/>
      <c r="I81" s="337"/>
      <c r="J81" s="280"/>
      <c r="K81" s="280"/>
    </row>
    <row r="82" spans="1:11" s="79" customFormat="1" ht="12.75">
      <c r="A82" s="88"/>
      <c r="B82" s="88"/>
      <c r="C82" s="89"/>
      <c r="D82" s="317"/>
      <c r="E82" s="319"/>
      <c r="F82" s="478"/>
      <c r="G82" s="302"/>
      <c r="H82" s="336"/>
      <c r="I82" s="337"/>
      <c r="J82" s="280"/>
      <c r="K82" s="280"/>
    </row>
    <row r="83" spans="1:11" s="79" customFormat="1" ht="12.75">
      <c r="A83" s="88"/>
      <c r="B83" s="88"/>
      <c r="C83" s="89"/>
      <c r="D83" s="317"/>
      <c r="E83" s="319"/>
      <c r="F83" s="478"/>
      <c r="G83" s="302"/>
      <c r="H83" s="336"/>
      <c r="I83" s="337"/>
      <c r="J83" s="280"/>
      <c r="K83" s="280"/>
    </row>
    <row r="84" spans="1:11" s="79" customFormat="1" ht="12.75">
      <c r="A84" s="88"/>
      <c r="B84" s="88"/>
      <c r="C84" s="89"/>
      <c r="D84" s="317"/>
      <c r="E84" s="319"/>
      <c r="F84" s="478"/>
      <c r="G84" s="302"/>
      <c r="H84" s="336"/>
      <c r="I84" s="337"/>
      <c r="J84" s="280"/>
      <c r="K84" s="280"/>
    </row>
    <row r="85" spans="1:11" s="79" customFormat="1" ht="12.75">
      <c r="A85" s="88"/>
      <c r="B85" s="88"/>
      <c r="C85" s="89"/>
      <c r="D85" s="317"/>
      <c r="E85" s="319"/>
      <c r="F85" s="478"/>
      <c r="G85" s="302"/>
      <c r="H85" s="336"/>
      <c r="I85" s="337"/>
      <c r="J85" s="280"/>
      <c r="K85" s="280"/>
    </row>
    <row r="86" spans="1:11" s="79" customFormat="1" ht="12.75">
      <c r="A86" s="88"/>
      <c r="B86" s="88"/>
      <c r="C86" s="89"/>
      <c r="D86" s="317"/>
      <c r="E86" s="319"/>
      <c r="F86" s="478"/>
      <c r="G86" s="302"/>
      <c r="H86" s="336"/>
      <c r="I86" s="337"/>
      <c r="J86" s="280"/>
      <c r="K86" s="280"/>
    </row>
    <row r="87" spans="1:11" s="79" customFormat="1" ht="12.75">
      <c r="A87" s="88"/>
      <c r="B87" s="88"/>
      <c r="C87" s="89"/>
      <c r="D87" s="317"/>
      <c r="E87" s="319"/>
      <c r="F87" s="478"/>
      <c r="G87" s="302"/>
      <c r="H87" s="336"/>
      <c r="I87" s="337"/>
      <c r="J87" s="280"/>
      <c r="K87" s="280"/>
    </row>
    <row r="88" spans="1:11" s="79" customFormat="1" ht="12.75">
      <c r="A88" s="88"/>
      <c r="B88" s="88"/>
      <c r="C88" s="89"/>
      <c r="D88" s="317"/>
      <c r="E88" s="319"/>
      <c r="F88" s="478"/>
      <c r="G88" s="302"/>
      <c r="H88" s="336"/>
      <c r="I88" s="337"/>
      <c r="J88" s="280"/>
      <c r="K88" s="280"/>
    </row>
    <row r="89" spans="1:11" s="79" customFormat="1" ht="12.75">
      <c r="A89" s="88"/>
      <c r="B89" s="88"/>
      <c r="C89" s="89"/>
      <c r="D89" s="317"/>
      <c r="E89" s="319"/>
      <c r="F89" s="478"/>
      <c r="G89" s="302"/>
      <c r="H89" s="336"/>
      <c r="I89" s="337"/>
      <c r="J89" s="280"/>
      <c r="K89" s="280"/>
    </row>
    <row r="90" spans="1:11" s="79" customFormat="1" ht="12.75">
      <c r="A90" s="88"/>
      <c r="B90" s="88"/>
      <c r="C90" s="89"/>
      <c r="D90" s="317"/>
      <c r="E90" s="319"/>
      <c r="F90" s="478"/>
      <c r="G90" s="302"/>
      <c r="H90" s="336"/>
      <c r="I90" s="337"/>
      <c r="J90" s="280"/>
      <c r="K90" s="280"/>
    </row>
    <row r="91" spans="1:11" s="79" customFormat="1" ht="12.75">
      <c r="A91" s="88"/>
      <c r="B91" s="88"/>
      <c r="C91" s="89"/>
      <c r="D91" s="317"/>
      <c r="E91" s="319"/>
      <c r="F91" s="478"/>
      <c r="G91" s="302"/>
      <c r="H91" s="336"/>
      <c r="I91" s="337"/>
      <c r="J91" s="280"/>
      <c r="K91" s="280"/>
    </row>
    <row r="92" spans="1:11" s="79" customFormat="1" ht="12.75">
      <c r="A92" s="88"/>
      <c r="B92" s="88"/>
      <c r="C92" s="89"/>
      <c r="D92" s="317"/>
      <c r="E92" s="319"/>
      <c r="F92" s="478"/>
      <c r="G92" s="302"/>
      <c r="H92" s="336"/>
      <c r="I92" s="337"/>
      <c r="J92" s="280"/>
      <c r="K92" s="280"/>
    </row>
    <row r="93" spans="1:11" s="79" customFormat="1" ht="12.75">
      <c r="A93" s="88"/>
      <c r="B93" s="88"/>
      <c r="C93" s="89"/>
      <c r="D93" s="317"/>
      <c r="E93" s="319"/>
      <c r="F93" s="478"/>
      <c r="G93" s="302"/>
      <c r="H93" s="336"/>
      <c r="I93" s="337"/>
      <c r="J93" s="280"/>
      <c r="K93" s="280"/>
    </row>
    <row r="94" spans="1:11" s="79" customFormat="1" ht="12.75">
      <c r="A94" s="88"/>
      <c r="B94" s="88"/>
      <c r="C94" s="89"/>
      <c r="D94" s="317"/>
      <c r="E94" s="319"/>
      <c r="F94" s="478"/>
      <c r="G94" s="302"/>
      <c r="H94" s="336"/>
      <c r="I94" s="337"/>
      <c r="J94" s="280"/>
      <c r="K94" s="280"/>
    </row>
    <row r="95" spans="1:11" s="79" customFormat="1" ht="12.75">
      <c r="A95" s="88"/>
      <c r="B95" s="88"/>
      <c r="C95" s="89"/>
      <c r="D95" s="317"/>
      <c r="E95" s="319"/>
      <c r="F95" s="478"/>
      <c r="G95" s="302"/>
      <c r="H95" s="336"/>
      <c r="I95" s="337"/>
      <c r="J95" s="280"/>
      <c r="K95" s="280"/>
    </row>
    <row r="96" spans="1:11" s="79" customFormat="1" ht="12.75">
      <c r="A96" s="88"/>
      <c r="B96" s="88"/>
      <c r="C96" s="89"/>
      <c r="D96" s="317"/>
      <c r="E96" s="319"/>
      <c r="F96" s="478"/>
      <c r="G96" s="302"/>
      <c r="H96" s="336"/>
      <c r="I96" s="337"/>
      <c r="J96" s="280"/>
      <c r="K96" s="280"/>
    </row>
    <row r="97" spans="1:11" s="79" customFormat="1" ht="12.75">
      <c r="A97" s="88"/>
      <c r="B97" s="88"/>
      <c r="C97" s="89"/>
      <c r="D97" s="317"/>
      <c r="E97" s="319"/>
      <c r="F97" s="478"/>
      <c r="G97" s="302"/>
      <c r="H97" s="336"/>
      <c r="I97" s="337"/>
      <c r="J97" s="280"/>
      <c r="K97" s="280"/>
    </row>
    <row r="98" spans="1:11" s="79" customFormat="1" ht="12.75">
      <c r="A98" s="88"/>
      <c r="B98" s="88"/>
      <c r="C98" s="89"/>
      <c r="D98" s="317"/>
      <c r="E98" s="319"/>
      <c r="F98" s="478"/>
      <c r="G98" s="302"/>
      <c r="H98" s="336"/>
      <c r="I98" s="337"/>
      <c r="J98" s="280"/>
      <c r="K98" s="280"/>
    </row>
    <row r="99" spans="1:11" s="79" customFormat="1" ht="12.75">
      <c r="A99" s="88"/>
      <c r="B99" s="88"/>
      <c r="C99" s="89"/>
      <c r="D99" s="317"/>
      <c r="E99" s="319"/>
      <c r="F99" s="478"/>
      <c r="G99" s="302"/>
      <c r="H99" s="336"/>
      <c r="I99" s="337"/>
      <c r="J99" s="280"/>
      <c r="K99" s="280"/>
    </row>
    <row r="100" spans="1:11" s="79" customFormat="1" ht="12.75">
      <c r="A100" s="88"/>
      <c r="B100" s="88"/>
      <c r="C100" s="89"/>
      <c r="D100" s="317"/>
      <c r="E100" s="319"/>
      <c r="F100" s="478"/>
      <c r="G100" s="302"/>
      <c r="H100" s="336"/>
      <c r="I100" s="337"/>
      <c r="J100" s="280"/>
      <c r="K100" s="280"/>
    </row>
    <row r="101" spans="1:11" s="79" customFormat="1" ht="12.75">
      <c r="A101" s="88"/>
      <c r="B101" s="88"/>
      <c r="C101" s="89"/>
      <c r="D101" s="317"/>
      <c r="E101" s="319"/>
      <c r="F101" s="478"/>
      <c r="G101" s="302"/>
      <c r="H101" s="336"/>
      <c r="I101" s="337"/>
      <c r="J101" s="280"/>
      <c r="K101" s="280"/>
    </row>
    <row r="102" spans="1:11" s="79" customFormat="1" ht="12.75">
      <c r="A102" s="88"/>
      <c r="B102" s="88"/>
      <c r="C102" s="89"/>
      <c r="D102" s="317"/>
      <c r="E102" s="319"/>
      <c r="F102" s="478"/>
      <c r="G102" s="302"/>
      <c r="H102" s="336"/>
      <c r="I102" s="337"/>
      <c r="J102" s="280"/>
      <c r="K102" s="280"/>
    </row>
    <row r="103" spans="1:11" s="79" customFormat="1" ht="12.75">
      <c r="A103" s="88"/>
      <c r="B103" s="88"/>
      <c r="C103" s="89"/>
      <c r="D103" s="317"/>
      <c r="E103" s="319"/>
      <c r="F103" s="478"/>
      <c r="G103" s="302"/>
      <c r="H103" s="336"/>
      <c r="I103" s="337"/>
      <c r="J103" s="280"/>
      <c r="K103" s="280"/>
    </row>
    <row r="104" spans="1:11" s="79" customFormat="1" ht="12.75">
      <c r="A104" s="88"/>
      <c r="B104" s="88"/>
      <c r="C104" s="89"/>
      <c r="D104" s="317"/>
      <c r="E104" s="319"/>
      <c r="F104" s="478"/>
      <c r="G104" s="302"/>
      <c r="H104" s="336"/>
      <c r="I104" s="337"/>
      <c r="J104" s="280"/>
      <c r="K104" s="280"/>
    </row>
    <row r="105" spans="1:11" s="79" customFormat="1" ht="12.75">
      <c r="A105" s="88"/>
      <c r="B105" s="88"/>
      <c r="C105" s="89"/>
      <c r="D105" s="317"/>
      <c r="E105" s="319"/>
      <c r="F105" s="478"/>
      <c r="G105" s="302"/>
      <c r="H105" s="336"/>
      <c r="I105" s="337"/>
      <c r="J105" s="280"/>
      <c r="K105" s="280"/>
    </row>
    <row r="106" spans="1:11" s="79" customFormat="1" ht="12.75">
      <c r="A106" s="88"/>
      <c r="B106" s="88"/>
      <c r="C106" s="89"/>
      <c r="D106" s="317"/>
      <c r="E106" s="319"/>
      <c r="F106" s="478"/>
      <c r="G106" s="302"/>
      <c r="H106" s="336"/>
      <c r="I106" s="337"/>
      <c r="J106" s="280"/>
      <c r="K106" s="280"/>
    </row>
    <row r="107" spans="1:11" s="79" customFormat="1" ht="12.75">
      <c r="A107" s="88"/>
      <c r="B107" s="88"/>
      <c r="C107" s="89"/>
      <c r="D107" s="317"/>
      <c r="E107" s="319"/>
      <c r="F107" s="478"/>
      <c r="G107" s="302"/>
      <c r="H107" s="336"/>
      <c r="I107" s="337"/>
      <c r="J107" s="280"/>
      <c r="K107" s="280"/>
    </row>
    <row r="108" spans="1:11" s="79" customFormat="1" ht="12.75">
      <c r="A108" s="88"/>
      <c r="B108" s="88"/>
      <c r="C108" s="89"/>
      <c r="D108" s="317"/>
      <c r="E108" s="319"/>
      <c r="F108" s="478"/>
      <c r="G108" s="302"/>
      <c r="H108" s="336"/>
      <c r="I108" s="337"/>
      <c r="J108" s="280"/>
      <c r="K108" s="280"/>
    </row>
    <row r="109" spans="1:11" s="79" customFormat="1" ht="12.75">
      <c r="A109" s="88"/>
      <c r="B109" s="88"/>
      <c r="C109" s="89"/>
      <c r="D109" s="317"/>
      <c r="E109" s="319"/>
      <c r="F109" s="478"/>
      <c r="G109" s="302"/>
      <c r="H109" s="336"/>
      <c r="I109" s="337"/>
      <c r="J109" s="280"/>
      <c r="K109" s="280"/>
    </row>
    <row r="110" spans="1:11" s="79" customFormat="1" ht="12.75">
      <c r="A110" s="88"/>
      <c r="B110" s="88"/>
      <c r="C110" s="89"/>
      <c r="D110" s="317"/>
      <c r="E110" s="319"/>
      <c r="F110" s="478"/>
      <c r="G110" s="302"/>
      <c r="H110" s="336"/>
      <c r="I110" s="337"/>
      <c r="J110" s="280"/>
      <c r="K110" s="280"/>
    </row>
    <row r="111" spans="1:11" s="79" customFormat="1" ht="12.75">
      <c r="A111" s="88"/>
      <c r="B111" s="88"/>
      <c r="C111" s="89"/>
      <c r="D111" s="317"/>
      <c r="E111" s="319"/>
      <c r="F111" s="478"/>
      <c r="G111" s="302"/>
      <c r="H111" s="336"/>
      <c r="I111" s="337"/>
      <c r="J111" s="280"/>
      <c r="K111" s="280"/>
    </row>
    <row r="112" spans="1:11" s="79" customFormat="1" ht="12.75">
      <c r="A112" s="88"/>
      <c r="B112" s="88"/>
      <c r="C112" s="89"/>
      <c r="D112" s="317"/>
      <c r="E112" s="319"/>
      <c r="F112" s="478"/>
      <c r="G112" s="302"/>
      <c r="H112" s="336"/>
      <c r="I112" s="337"/>
      <c r="J112" s="280"/>
      <c r="K112" s="280"/>
    </row>
    <row r="113" spans="1:11" s="79" customFormat="1" ht="12.75">
      <c r="A113" s="88"/>
      <c r="B113" s="88"/>
      <c r="C113" s="89"/>
      <c r="D113" s="317"/>
      <c r="E113" s="319"/>
      <c r="F113" s="478"/>
      <c r="G113" s="302"/>
      <c r="H113" s="336"/>
      <c r="I113" s="337"/>
      <c r="J113" s="280"/>
      <c r="K113" s="280"/>
    </row>
    <row r="114" spans="1:11" s="79" customFormat="1" ht="12.75">
      <c r="A114" s="88"/>
      <c r="B114" s="88"/>
      <c r="C114" s="89"/>
      <c r="D114" s="317"/>
      <c r="E114" s="319"/>
      <c r="F114" s="478"/>
      <c r="G114" s="302"/>
      <c r="H114" s="336"/>
      <c r="I114" s="337"/>
      <c r="J114" s="280"/>
      <c r="K114" s="280"/>
    </row>
    <row r="115" spans="1:11" s="79" customFormat="1" ht="12.75">
      <c r="A115" s="88"/>
      <c r="B115" s="88"/>
      <c r="C115" s="89"/>
      <c r="D115" s="317"/>
      <c r="E115" s="319"/>
      <c r="F115" s="478"/>
      <c r="G115" s="302"/>
      <c r="H115" s="336"/>
      <c r="I115" s="337"/>
      <c r="J115" s="280"/>
      <c r="K115" s="280"/>
    </row>
    <row r="116" spans="1:11" s="79" customFormat="1" ht="12.75">
      <c r="A116" s="88"/>
      <c r="B116" s="88"/>
      <c r="C116" s="89"/>
      <c r="D116" s="317"/>
      <c r="E116" s="319"/>
      <c r="F116" s="478"/>
      <c r="G116" s="302"/>
      <c r="H116" s="336"/>
      <c r="I116" s="337"/>
      <c r="J116" s="280"/>
      <c r="K116" s="280"/>
    </row>
    <row r="117" spans="1:11" s="79" customFormat="1" ht="12.75">
      <c r="A117" s="88"/>
      <c r="B117" s="88"/>
      <c r="C117" s="89"/>
      <c r="D117" s="317"/>
      <c r="E117" s="319"/>
      <c r="F117" s="478"/>
      <c r="G117" s="302"/>
      <c r="H117" s="336"/>
      <c r="I117" s="337"/>
      <c r="J117" s="280"/>
      <c r="K117" s="280"/>
    </row>
    <row r="118" spans="1:11" s="79" customFormat="1" ht="12.75">
      <c r="A118" s="88"/>
      <c r="B118" s="88"/>
      <c r="C118" s="89"/>
      <c r="D118" s="317"/>
      <c r="E118" s="319"/>
      <c r="F118" s="478"/>
      <c r="G118" s="302"/>
      <c r="H118" s="336"/>
      <c r="I118" s="337"/>
      <c r="J118" s="280"/>
      <c r="K118" s="280"/>
    </row>
    <row r="119" spans="1:11" s="79" customFormat="1" ht="12.75">
      <c r="A119" s="88"/>
      <c r="B119" s="88"/>
      <c r="C119" s="89"/>
      <c r="D119" s="317"/>
      <c r="E119" s="319"/>
      <c r="F119" s="478"/>
      <c r="G119" s="302"/>
      <c r="H119" s="336"/>
      <c r="I119" s="337"/>
      <c r="J119" s="280"/>
      <c r="K119" s="280"/>
    </row>
    <row r="120" spans="1:11" s="79" customFormat="1" ht="12.75">
      <c r="A120" s="88"/>
      <c r="B120" s="88"/>
      <c r="C120" s="89"/>
      <c r="D120" s="317"/>
      <c r="E120" s="319"/>
      <c r="F120" s="478"/>
      <c r="G120" s="302"/>
      <c r="H120" s="336"/>
      <c r="I120" s="337"/>
      <c r="J120" s="280"/>
      <c r="K120" s="280"/>
    </row>
    <row r="121" spans="1:11" s="79" customFormat="1" ht="12.75">
      <c r="A121" s="88"/>
      <c r="B121" s="88"/>
      <c r="C121" s="89"/>
      <c r="D121" s="317"/>
      <c r="E121" s="319"/>
      <c r="F121" s="478"/>
      <c r="G121" s="302"/>
      <c r="H121" s="336"/>
      <c r="I121" s="337"/>
      <c r="J121" s="280"/>
      <c r="K121" s="280"/>
    </row>
    <row r="122" spans="1:11" s="79" customFormat="1" ht="12.75">
      <c r="A122" s="88"/>
      <c r="B122" s="88"/>
      <c r="C122" s="89"/>
      <c r="D122" s="317"/>
      <c r="E122" s="319"/>
      <c r="F122" s="478"/>
      <c r="G122" s="302"/>
      <c r="H122" s="336"/>
      <c r="I122" s="337"/>
      <c r="J122" s="280"/>
      <c r="K122" s="280"/>
    </row>
    <row r="123" spans="1:11" s="79" customFormat="1" ht="12.75">
      <c r="A123" s="88"/>
      <c r="B123" s="88"/>
      <c r="C123" s="89"/>
      <c r="D123" s="317"/>
      <c r="E123" s="319"/>
      <c r="F123" s="478"/>
      <c r="G123" s="302"/>
      <c r="H123" s="336"/>
      <c r="I123" s="337"/>
      <c r="J123" s="280"/>
      <c r="K123" s="280"/>
    </row>
    <row r="124" spans="1:11" s="79" customFormat="1" ht="12.75">
      <c r="A124" s="88"/>
      <c r="B124" s="88"/>
      <c r="C124" s="89"/>
      <c r="D124" s="317"/>
      <c r="E124" s="319"/>
      <c r="F124" s="478"/>
      <c r="G124" s="302"/>
      <c r="H124" s="336"/>
      <c r="I124" s="337"/>
      <c r="J124" s="280"/>
      <c r="K124" s="280"/>
    </row>
    <row r="125" spans="1:11" s="79" customFormat="1" ht="12.75">
      <c r="A125" s="88"/>
      <c r="B125" s="88"/>
      <c r="C125" s="89"/>
      <c r="D125" s="317"/>
      <c r="E125" s="319"/>
      <c r="F125" s="478"/>
      <c r="G125" s="302"/>
      <c r="H125" s="336"/>
      <c r="I125" s="337"/>
      <c r="J125" s="280"/>
      <c r="K125" s="280"/>
    </row>
    <row r="126" spans="1:11" s="79" customFormat="1" ht="12.75">
      <c r="A126" s="88"/>
      <c r="B126" s="88"/>
      <c r="C126" s="89"/>
      <c r="D126" s="317"/>
      <c r="E126" s="319"/>
      <c r="F126" s="478"/>
      <c r="G126" s="302"/>
      <c r="H126" s="336"/>
      <c r="I126" s="337"/>
      <c r="J126" s="280"/>
      <c r="K126" s="280"/>
    </row>
    <row r="127" spans="1:11" s="79" customFormat="1" ht="12.75">
      <c r="A127" s="88"/>
      <c r="B127" s="88"/>
      <c r="C127" s="89"/>
      <c r="D127" s="317"/>
      <c r="E127" s="319"/>
      <c r="F127" s="478"/>
      <c r="G127" s="302"/>
      <c r="H127" s="336"/>
      <c r="I127" s="337"/>
      <c r="J127" s="280"/>
      <c r="K127" s="280"/>
    </row>
    <row r="128" spans="1:11" s="79" customFormat="1" ht="12.75">
      <c r="A128" s="88"/>
      <c r="B128" s="88"/>
      <c r="C128" s="89"/>
      <c r="D128" s="317"/>
      <c r="E128" s="319"/>
      <c r="F128" s="478"/>
      <c r="G128" s="302"/>
      <c r="H128" s="336"/>
      <c r="I128" s="337"/>
      <c r="J128" s="280"/>
      <c r="K128" s="280"/>
    </row>
    <row r="129" spans="1:11" s="79" customFormat="1" ht="12.75">
      <c r="A129" s="88"/>
      <c r="B129" s="88"/>
      <c r="C129" s="89"/>
      <c r="D129" s="317"/>
      <c r="E129" s="319"/>
      <c r="F129" s="478"/>
      <c r="G129" s="302"/>
      <c r="H129" s="336"/>
      <c r="I129" s="337"/>
      <c r="J129" s="280"/>
      <c r="K129" s="280"/>
    </row>
    <row r="130" spans="1:11" s="79" customFormat="1" ht="12.75">
      <c r="A130" s="88"/>
      <c r="B130" s="88"/>
      <c r="C130" s="89"/>
      <c r="D130" s="317"/>
      <c r="E130" s="319"/>
      <c r="F130" s="478"/>
      <c r="G130" s="302"/>
      <c r="H130" s="336"/>
      <c r="I130" s="337"/>
      <c r="J130" s="280"/>
      <c r="K130" s="280"/>
    </row>
    <row r="131" spans="1:11" s="79" customFormat="1" ht="12.75">
      <c r="A131" s="88"/>
      <c r="B131" s="88"/>
      <c r="C131" s="89"/>
      <c r="D131" s="317"/>
      <c r="E131" s="319"/>
      <c r="F131" s="478"/>
      <c r="G131" s="302"/>
      <c r="H131" s="336"/>
      <c r="I131" s="337"/>
      <c r="J131" s="280"/>
      <c r="K131" s="280"/>
    </row>
    <row r="132" spans="1:11" s="79" customFormat="1" ht="12.75">
      <c r="A132" s="88"/>
      <c r="B132" s="88"/>
      <c r="C132" s="89"/>
      <c r="D132" s="317"/>
      <c r="E132" s="319"/>
      <c r="F132" s="478"/>
      <c r="G132" s="302"/>
      <c r="H132" s="336"/>
      <c r="I132" s="337"/>
      <c r="J132" s="280"/>
      <c r="K132" s="280"/>
    </row>
    <row r="133" spans="1:11" s="79" customFormat="1" ht="12.75">
      <c r="A133" s="88"/>
      <c r="B133" s="88"/>
      <c r="C133" s="89"/>
      <c r="D133" s="317"/>
      <c r="E133" s="319"/>
      <c r="F133" s="478"/>
      <c r="G133" s="302"/>
      <c r="H133" s="336"/>
      <c r="I133" s="337"/>
      <c r="J133" s="280"/>
      <c r="K133" s="280"/>
    </row>
    <row r="134" spans="1:11" s="79" customFormat="1" ht="12.75">
      <c r="A134" s="88"/>
      <c r="B134" s="88"/>
      <c r="C134" s="89"/>
      <c r="D134" s="317"/>
      <c r="E134" s="319"/>
      <c r="F134" s="478"/>
      <c r="G134" s="302"/>
      <c r="H134" s="336"/>
      <c r="I134" s="337"/>
      <c r="J134" s="280"/>
      <c r="K134" s="280"/>
    </row>
    <row r="135" spans="1:11" s="79" customFormat="1" ht="12.75">
      <c r="A135" s="88"/>
      <c r="B135" s="88"/>
      <c r="C135" s="89"/>
      <c r="D135" s="317"/>
      <c r="E135" s="319"/>
      <c r="F135" s="478"/>
      <c r="G135" s="302"/>
      <c r="H135" s="336"/>
      <c r="I135" s="337"/>
      <c r="J135" s="280"/>
      <c r="K135" s="280"/>
    </row>
    <row r="136" spans="1:11" s="79" customFormat="1" ht="12.75">
      <c r="A136" s="88"/>
      <c r="B136" s="88"/>
      <c r="C136" s="89"/>
      <c r="D136" s="317"/>
      <c r="E136" s="319"/>
      <c r="F136" s="478"/>
      <c r="G136" s="302"/>
      <c r="H136" s="336"/>
      <c r="I136" s="337"/>
      <c r="J136" s="280"/>
      <c r="K136" s="280"/>
    </row>
    <row r="137" spans="1:11" s="79" customFormat="1" ht="12.75">
      <c r="A137" s="88"/>
      <c r="B137" s="88"/>
      <c r="C137" s="89"/>
      <c r="D137" s="317"/>
      <c r="E137" s="319"/>
      <c r="F137" s="478"/>
      <c r="G137" s="302"/>
      <c r="H137" s="336"/>
      <c r="I137" s="337"/>
      <c r="J137" s="280"/>
      <c r="K137" s="280"/>
    </row>
    <row r="138" spans="1:11" s="79" customFormat="1" ht="12.75">
      <c r="A138" s="88"/>
      <c r="B138" s="88"/>
      <c r="C138" s="89"/>
      <c r="D138" s="317"/>
      <c r="E138" s="319"/>
      <c r="F138" s="478"/>
      <c r="G138" s="302"/>
      <c r="H138" s="336"/>
      <c r="I138" s="337"/>
      <c r="J138" s="280"/>
      <c r="K138" s="280"/>
    </row>
    <row r="139" spans="1:11" s="79" customFormat="1" ht="12.75">
      <c r="A139" s="88"/>
      <c r="B139" s="88"/>
      <c r="C139" s="89"/>
      <c r="D139" s="317"/>
      <c r="E139" s="319"/>
      <c r="F139" s="478"/>
      <c r="G139" s="302"/>
      <c r="H139" s="336"/>
      <c r="I139" s="337"/>
      <c r="J139" s="280"/>
      <c r="K139" s="280"/>
    </row>
    <row r="140" spans="1:11" s="79" customFormat="1" ht="12.75">
      <c r="A140" s="88"/>
      <c r="B140" s="88"/>
      <c r="C140" s="89"/>
      <c r="D140" s="317"/>
      <c r="E140" s="319"/>
      <c r="F140" s="478"/>
      <c r="G140" s="302"/>
      <c r="H140" s="336"/>
      <c r="I140" s="337"/>
      <c r="J140" s="280"/>
      <c r="K140" s="280"/>
    </row>
    <row r="141" spans="1:11" s="79" customFormat="1" ht="12.75">
      <c r="A141" s="88"/>
      <c r="B141" s="88"/>
      <c r="C141" s="89"/>
      <c r="D141" s="317"/>
      <c r="E141" s="319"/>
      <c r="F141" s="478"/>
      <c r="G141" s="302"/>
      <c r="H141" s="336"/>
      <c r="I141" s="337"/>
      <c r="J141" s="280"/>
      <c r="K141" s="280"/>
    </row>
    <row r="142" spans="1:11" s="79" customFormat="1" ht="12.75">
      <c r="A142" s="88"/>
      <c r="B142" s="88"/>
      <c r="C142" s="89"/>
      <c r="D142" s="317"/>
      <c r="E142" s="319"/>
      <c r="F142" s="478"/>
      <c r="G142" s="302"/>
      <c r="H142" s="336"/>
      <c r="I142" s="337"/>
      <c r="J142" s="280"/>
      <c r="K142" s="280"/>
    </row>
    <row r="143" spans="1:11" s="79" customFormat="1" ht="12.75">
      <c r="A143" s="88"/>
      <c r="B143" s="88"/>
      <c r="C143" s="89"/>
      <c r="D143" s="317"/>
      <c r="E143" s="319"/>
      <c r="F143" s="478"/>
      <c r="G143" s="302"/>
      <c r="H143" s="336"/>
      <c r="I143" s="337"/>
      <c r="J143" s="280"/>
      <c r="K143" s="280"/>
    </row>
    <row r="144" spans="1:11" s="79" customFormat="1" ht="12.75">
      <c r="A144" s="88"/>
      <c r="B144" s="88"/>
      <c r="C144" s="89"/>
      <c r="D144" s="317"/>
      <c r="E144" s="319"/>
      <c r="F144" s="478"/>
      <c r="G144" s="302"/>
      <c r="H144" s="336"/>
      <c r="I144" s="337"/>
      <c r="J144" s="280"/>
      <c r="K144" s="280"/>
    </row>
    <row r="145" spans="1:11" s="79" customFormat="1" ht="12.75">
      <c r="A145" s="88"/>
      <c r="B145" s="88"/>
      <c r="C145" s="89"/>
      <c r="D145" s="317"/>
      <c r="E145" s="319"/>
      <c r="F145" s="478"/>
      <c r="G145" s="302"/>
      <c r="H145" s="336"/>
      <c r="I145" s="337"/>
      <c r="J145" s="280"/>
      <c r="K145" s="280"/>
    </row>
    <row r="146" spans="1:11" s="79" customFormat="1" ht="12.75">
      <c r="A146" s="88"/>
      <c r="B146" s="88"/>
      <c r="C146" s="89"/>
      <c r="D146" s="317"/>
      <c r="E146" s="319"/>
      <c r="F146" s="478"/>
      <c r="G146" s="302"/>
      <c r="H146" s="336"/>
      <c r="I146" s="337"/>
      <c r="J146" s="280"/>
      <c r="K146" s="280"/>
    </row>
    <row r="147" spans="1:11" s="79" customFormat="1" ht="12.75">
      <c r="A147" s="88"/>
      <c r="B147" s="88"/>
      <c r="C147" s="89"/>
      <c r="D147" s="317"/>
      <c r="E147" s="319"/>
      <c r="F147" s="478"/>
      <c r="G147" s="302"/>
      <c r="H147" s="336"/>
      <c r="I147" s="337"/>
      <c r="J147" s="280"/>
      <c r="K147" s="280"/>
    </row>
  </sheetData>
  <sheetProtection password="CAEC" sheet="1" objects="1" scenarios="1"/>
  <mergeCells count="2">
    <mergeCell ref="L6:L13"/>
    <mergeCell ref="M6:M7"/>
  </mergeCells>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&amp;R&amp;"Projekt,Regular"&amp;72P&amp;"ProArc,Regular"&amp;18          </oddHeader>
    <oddFooter>&amp;C&amp;6 &amp; List: &amp;A&amp;R&amp;9&amp;P</oddFooter>
  </headerFooter>
</worksheet>
</file>

<file path=xl/worksheets/sheet8.xml><?xml version="1.0" encoding="utf-8"?>
<worksheet xmlns="http://schemas.openxmlformats.org/spreadsheetml/2006/main" xmlns:r="http://schemas.openxmlformats.org/officeDocument/2006/relationships">
  <sheetPr codeName="List30"/>
  <dimension ref="A1:P174"/>
  <sheetViews>
    <sheetView view="pageBreakPreview" zoomScale="120" zoomScaleSheetLayoutView="120" zoomScalePageLayoutView="0" workbookViewId="0" topLeftCell="A1">
      <selection activeCell="G8" sqref="G8"/>
    </sheetView>
  </sheetViews>
  <sheetFormatPr defaultColWidth="9.00390625" defaultRowHeight="12.75"/>
  <cols>
    <col min="1" max="1" width="2.625" style="77" customWidth="1"/>
    <col min="2" max="2" width="4.375" style="77" customWidth="1"/>
    <col min="3" max="3" width="43.75390625" style="111" customWidth="1"/>
    <col min="4" max="4" width="6.25390625" style="300" customWidth="1"/>
    <col min="5" max="5" width="9.75390625" style="345" customWidth="1"/>
    <col min="6" max="6" width="9.625" style="477" customWidth="1"/>
    <col min="7" max="7" width="13.25390625" style="287" customWidth="1"/>
    <col min="8" max="8" width="20.375" style="301" hidden="1" customWidth="1"/>
    <col min="9" max="9" width="11.75390625" style="337" hidden="1" customWidth="1"/>
    <col min="10" max="11" width="11.75390625" style="183" hidden="1"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2" s="123" customFormat="1" ht="18.75">
      <c r="A1" s="107" t="str">
        <f>+OSNOVA!A2</f>
        <v>POPIS DEL S PREDRAČUNOM</v>
      </c>
      <c r="C1" s="107"/>
      <c r="D1" s="294"/>
      <c r="E1" s="343"/>
      <c r="F1" s="475"/>
      <c r="G1" s="295"/>
      <c r="H1" s="296"/>
      <c r="I1" s="337"/>
      <c r="J1" s="276"/>
      <c r="K1" s="276"/>
      <c r="L1" s="76"/>
    </row>
    <row r="2" spans="1:12" s="123" customFormat="1" ht="18.75">
      <c r="A2" s="107"/>
      <c r="B2" s="107"/>
      <c r="C2" s="107"/>
      <c r="D2" s="294"/>
      <c r="E2" s="343"/>
      <c r="F2" s="475"/>
      <c r="G2" s="295"/>
      <c r="H2" s="296"/>
      <c r="I2" s="337"/>
      <c r="J2" s="276"/>
      <c r="K2" s="276"/>
      <c r="L2" s="76"/>
    </row>
    <row r="3" spans="1:12" s="123" customFormat="1" ht="18.75">
      <c r="A3" s="107" t="str">
        <f>+OZN</f>
        <v>3.</v>
      </c>
      <c r="C3" s="107" t="str">
        <f>+DEL</f>
        <v>GRADBENOOBRTNIŠKA DELA</v>
      </c>
      <c r="D3" s="294"/>
      <c r="E3" s="343"/>
      <c r="F3" s="475"/>
      <c r="G3" s="295"/>
      <c r="H3" s="296"/>
      <c r="I3" s="337"/>
      <c r="J3" s="276"/>
      <c r="K3" s="276"/>
      <c r="L3" s="76"/>
    </row>
    <row r="4" spans="1:13" s="123" customFormat="1" ht="18.75">
      <c r="A4" s="107"/>
      <c r="B4" s="106"/>
      <c r="C4" s="107"/>
      <c r="D4" s="294"/>
      <c r="E4" s="343"/>
      <c r="F4" s="475"/>
      <c r="G4" s="295"/>
      <c r="H4" s="296"/>
      <c r="I4" s="337"/>
      <c r="J4" s="276"/>
      <c r="K4" s="276"/>
      <c r="L4" s="93"/>
      <c r="M4" s="76"/>
    </row>
    <row r="5" spans="1:13" s="173" customFormat="1" ht="18.75">
      <c r="A5" s="290" t="str">
        <f>OSNOVA!G41</f>
        <v>A.</v>
      </c>
      <c r="B5" s="169"/>
      <c r="C5" s="168" t="str">
        <f>OSNOVA!H41</f>
        <v>GRADBENA DELA</v>
      </c>
      <c r="D5" s="297"/>
      <c r="E5" s="344"/>
      <c r="F5" s="476"/>
      <c r="G5" s="298"/>
      <c r="H5" s="299"/>
      <c r="I5" s="337"/>
      <c r="J5" s="273"/>
      <c r="K5" s="273"/>
      <c r="L5" s="174"/>
      <c r="M5" s="175"/>
    </row>
    <row r="6" spans="1:13" ht="14.25" customHeight="1">
      <c r="A6" s="97" t="s">
        <v>148</v>
      </c>
      <c r="B6" s="97"/>
      <c r="L6" s="509"/>
      <c r="M6" s="510"/>
    </row>
    <row r="7" spans="3:13" ht="72">
      <c r="C7" s="356" t="s">
        <v>193</v>
      </c>
      <c r="D7" s="302"/>
      <c r="E7" s="318"/>
      <c r="F7" s="478"/>
      <c r="G7" s="302"/>
      <c r="L7" s="509"/>
      <c r="M7" s="510"/>
    </row>
    <row r="8" spans="3:13" ht="60">
      <c r="C8" s="357" t="s">
        <v>81</v>
      </c>
      <c r="D8" s="302"/>
      <c r="E8" s="318"/>
      <c r="F8" s="478"/>
      <c r="G8" s="302"/>
      <c r="L8" s="509"/>
      <c r="M8" s="135"/>
    </row>
    <row r="9" spans="3:13" ht="12.75">
      <c r="C9" s="358" t="s">
        <v>242</v>
      </c>
      <c r="D9" s="302"/>
      <c r="E9" s="318"/>
      <c r="F9" s="478"/>
      <c r="G9" s="302"/>
      <c r="L9" s="509"/>
      <c r="M9" s="135"/>
    </row>
    <row r="10" spans="3:13" ht="24">
      <c r="C10" s="356" t="s">
        <v>243</v>
      </c>
      <c r="D10" s="302"/>
      <c r="E10" s="318"/>
      <c r="F10" s="478"/>
      <c r="G10" s="302"/>
      <c r="L10" s="509"/>
      <c r="M10" s="135"/>
    </row>
    <row r="11" spans="3:13" ht="84">
      <c r="C11" s="361" t="s">
        <v>240</v>
      </c>
      <c r="D11" s="302"/>
      <c r="E11" s="318"/>
      <c r="F11" s="478"/>
      <c r="G11" s="302"/>
      <c r="L11" s="509"/>
      <c r="M11" s="135"/>
    </row>
    <row r="12" spans="3:13" ht="12.75">
      <c r="C12" s="135"/>
      <c r="D12" s="302"/>
      <c r="E12" s="318"/>
      <c r="F12" s="478"/>
      <c r="G12" s="302"/>
      <c r="L12" s="509"/>
      <c r="M12" s="135"/>
    </row>
    <row r="13" spans="1:13" ht="12.75" customHeight="1">
      <c r="A13" s="97" t="s">
        <v>157</v>
      </c>
      <c r="B13" s="97"/>
      <c r="C13" s="116"/>
      <c r="D13" s="302"/>
      <c r="E13" s="318"/>
      <c r="F13" s="478"/>
      <c r="G13" s="302"/>
      <c r="L13" s="509"/>
      <c r="M13" s="78"/>
    </row>
    <row r="14" spans="1:16" s="120" customFormat="1" ht="12.75">
      <c r="A14" s="98" t="s">
        <v>250</v>
      </c>
      <c r="B14" s="98"/>
      <c r="C14" s="132" t="s">
        <v>251</v>
      </c>
      <c r="D14" s="303" t="s">
        <v>252</v>
      </c>
      <c r="E14" s="346" t="s">
        <v>253</v>
      </c>
      <c r="F14" s="479" t="s">
        <v>254</v>
      </c>
      <c r="G14" s="304" t="s">
        <v>255</v>
      </c>
      <c r="H14" s="305"/>
      <c r="I14" s="338"/>
      <c r="J14" s="274"/>
      <c r="K14" s="274"/>
      <c r="M14" s="122"/>
      <c r="O14" s="121"/>
      <c r="P14" s="121"/>
    </row>
    <row r="15" spans="3:7" ht="12.75">
      <c r="C15" s="133"/>
      <c r="G15" s="306"/>
    </row>
    <row r="16" spans="1:11" s="179" customFormat="1" ht="16.5" thickBot="1">
      <c r="A16" s="176"/>
      <c r="B16" s="177" t="s">
        <v>174</v>
      </c>
      <c r="C16" s="178" t="str">
        <f>OSNOVA!H48</f>
        <v>Betonska dela</v>
      </c>
      <c r="D16" s="307"/>
      <c r="E16" s="347"/>
      <c r="F16" s="480"/>
      <c r="G16" s="308"/>
      <c r="H16" s="309"/>
      <c r="I16" s="337"/>
      <c r="J16" s="277"/>
      <c r="K16" s="277"/>
    </row>
    <row r="17" spans="1:11" s="179" customFormat="1" ht="15.75">
      <c r="A17" s="469"/>
      <c r="B17" s="470"/>
      <c r="C17" s="471"/>
      <c r="D17" s="143"/>
      <c r="E17" s="472"/>
      <c r="F17" s="493"/>
      <c r="G17" s="473"/>
      <c r="H17" s="309"/>
      <c r="I17" s="337"/>
      <c r="J17" s="277"/>
      <c r="K17" s="277"/>
    </row>
    <row r="18" spans="1:7" ht="12.75">
      <c r="A18" s="160"/>
      <c r="B18" s="112"/>
      <c r="C18" s="133"/>
      <c r="G18" s="306"/>
    </row>
    <row r="19" spans="1:11" ht="96">
      <c r="A19" s="161" t="str">
        <f>$B$16</f>
        <v>IV.</v>
      </c>
      <c r="B19" s="156">
        <f>1</f>
        <v>1</v>
      </c>
      <c r="C19" s="359" t="s">
        <v>54</v>
      </c>
      <c r="D19" s="310" t="s">
        <v>257</v>
      </c>
      <c r="E19" s="348">
        <v>564</v>
      </c>
      <c r="F19" s="481"/>
      <c r="G19" s="311">
        <f>IF(OSNOVA!$B$53=1,E19*F19,"")</f>
        <v>0</v>
      </c>
      <c r="H19" s="312"/>
      <c r="I19" s="339"/>
      <c r="J19" s="278"/>
      <c r="K19" s="278"/>
    </row>
    <row r="20" spans="1:11" ht="12.75">
      <c r="A20" s="161"/>
      <c r="B20" s="156"/>
      <c r="C20" s="359"/>
      <c r="D20" s="310"/>
      <c r="E20" s="348"/>
      <c r="F20" s="481"/>
      <c r="G20" s="311"/>
      <c r="H20" s="316"/>
      <c r="J20" s="279"/>
      <c r="K20" s="279"/>
    </row>
    <row r="21" spans="1:11" ht="36">
      <c r="A21" s="161" t="str">
        <f>$B$16</f>
        <v>IV.</v>
      </c>
      <c r="B21" s="89">
        <f>COUNT($A$16:B20)+1</f>
        <v>2</v>
      </c>
      <c r="C21" s="359" t="s">
        <v>64</v>
      </c>
      <c r="D21" s="310" t="s">
        <v>259</v>
      </c>
      <c r="E21" s="348">
        <v>47</v>
      </c>
      <c r="F21" s="481"/>
      <c r="G21" s="311">
        <f>IF(OSNOVA!$B$53=1,E21*F21,"")</f>
        <v>0</v>
      </c>
      <c r="H21" s="312"/>
      <c r="I21" s="339"/>
      <c r="J21" s="278"/>
      <c r="K21" s="278"/>
    </row>
    <row r="22" spans="1:7" ht="12.75">
      <c r="A22" s="160"/>
      <c r="B22" s="112"/>
      <c r="C22" s="133"/>
      <c r="G22" s="306"/>
    </row>
    <row r="23" spans="1:11" ht="36">
      <c r="A23" s="161" t="str">
        <f>$B$16</f>
        <v>IV.</v>
      </c>
      <c r="B23" s="89">
        <f>COUNT($A$16:B22)+1</f>
        <v>3</v>
      </c>
      <c r="C23" s="359" t="s">
        <v>68</v>
      </c>
      <c r="D23" s="310" t="s">
        <v>171</v>
      </c>
      <c r="E23" s="348">
        <v>38.6</v>
      </c>
      <c r="F23" s="481"/>
      <c r="G23" s="311">
        <f>IF(OSNOVA!$B$53=1,E23*F23,"")</f>
        <v>0</v>
      </c>
      <c r="H23" s="312"/>
      <c r="I23" s="339"/>
      <c r="J23" s="278"/>
      <c r="K23" s="278"/>
    </row>
    <row r="24" spans="1:11" ht="12.75">
      <c r="A24" s="122"/>
      <c r="B24" s="122"/>
      <c r="C24" s="359"/>
      <c r="D24" s="310"/>
      <c r="E24" s="348"/>
      <c r="F24" s="481"/>
      <c r="G24" s="311"/>
      <c r="H24" s="316"/>
      <c r="J24" s="279"/>
      <c r="K24" s="279"/>
    </row>
    <row r="25" spans="1:11" ht="36">
      <c r="A25" s="161" t="str">
        <f>$B$16</f>
        <v>IV.</v>
      </c>
      <c r="B25" s="89">
        <f>COUNT($A$16:B24)+1</f>
        <v>4</v>
      </c>
      <c r="C25" s="359" t="s">
        <v>196</v>
      </c>
      <c r="D25" s="310" t="s">
        <v>171</v>
      </c>
      <c r="E25" s="348">
        <v>9.6</v>
      </c>
      <c r="F25" s="481"/>
      <c r="G25" s="311">
        <f>IF(OSNOVA!$B$53=1,E25*F25,"")</f>
        <v>0</v>
      </c>
      <c r="H25" s="312"/>
      <c r="I25" s="339"/>
      <c r="J25" s="278"/>
      <c r="K25" s="278"/>
    </row>
    <row r="26" spans="1:11" ht="12.75">
      <c r="A26" s="161"/>
      <c r="B26" s="89"/>
      <c r="C26" s="359"/>
      <c r="D26" s="310"/>
      <c r="E26" s="348"/>
      <c r="F26" s="481"/>
      <c r="G26" s="311"/>
      <c r="H26" s="316"/>
      <c r="J26" s="279"/>
      <c r="K26" s="279"/>
    </row>
    <row r="27" spans="1:11" ht="36">
      <c r="A27" s="161" t="str">
        <f>$B$16</f>
        <v>IV.</v>
      </c>
      <c r="B27" s="89">
        <f>COUNT($A$16:B26)+1</f>
        <v>5</v>
      </c>
      <c r="C27" s="359" t="s">
        <v>197</v>
      </c>
      <c r="D27" s="310" t="s">
        <v>171</v>
      </c>
      <c r="E27" s="348">
        <v>5.6</v>
      </c>
      <c r="F27" s="481"/>
      <c r="G27" s="311">
        <f>IF(OSNOVA!$B$53=1,E27*F27,"")</f>
        <v>0</v>
      </c>
      <c r="H27" s="312"/>
      <c r="I27" s="339"/>
      <c r="J27" s="278"/>
      <c r="K27" s="278"/>
    </row>
    <row r="28" spans="1:11" ht="12.75">
      <c r="A28" s="161"/>
      <c r="B28" s="156"/>
      <c r="C28" s="463"/>
      <c r="D28" s="310"/>
      <c r="E28" s="348"/>
      <c r="F28" s="481"/>
      <c r="G28" s="311"/>
      <c r="H28" s="316"/>
      <c r="J28" s="279"/>
      <c r="K28" s="279"/>
    </row>
    <row r="29" spans="1:11" ht="36">
      <c r="A29" s="161" t="str">
        <f>$B$16</f>
        <v>IV.</v>
      </c>
      <c r="B29" s="89">
        <f>COUNT($A$16:B28)+1</f>
        <v>6</v>
      </c>
      <c r="C29" s="457" t="s">
        <v>198</v>
      </c>
      <c r="D29" s="310" t="s">
        <v>171</v>
      </c>
      <c r="E29" s="348">
        <v>6.4</v>
      </c>
      <c r="F29" s="481"/>
      <c r="G29" s="311">
        <f>IF(OSNOVA!$B$53=1,E29*F29,"")</f>
        <v>0</v>
      </c>
      <c r="H29" s="312"/>
      <c r="I29" s="339"/>
      <c r="J29" s="278"/>
      <c r="K29" s="278"/>
    </row>
    <row r="30" spans="1:11" ht="12.75">
      <c r="A30" s="161"/>
      <c r="B30" s="89"/>
      <c r="C30" s="293"/>
      <c r="D30" s="310"/>
      <c r="E30" s="348"/>
      <c r="F30" s="481"/>
      <c r="G30" s="311"/>
      <c r="H30" s="316"/>
      <c r="J30" s="279"/>
      <c r="K30" s="279"/>
    </row>
    <row r="31" spans="1:11" ht="48">
      <c r="A31" s="161" t="str">
        <f>$B$16</f>
        <v>IV.</v>
      </c>
      <c r="B31" s="89">
        <f>COUNT($A$16:B30)+1</f>
        <v>7</v>
      </c>
      <c r="C31" s="359" t="s">
        <v>199</v>
      </c>
      <c r="D31" s="310" t="s">
        <v>171</v>
      </c>
      <c r="E31" s="348">
        <v>262.8</v>
      </c>
      <c r="F31" s="481"/>
      <c r="G31" s="311">
        <f>IF(OSNOVA!$B$53=1,E31*F31,"")</f>
        <v>0</v>
      </c>
      <c r="H31" s="312"/>
      <c r="I31" s="339"/>
      <c r="J31" s="278"/>
      <c r="K31" s="278"/>
    </row>
    <row r="32" spans="1:11" ht="12.75">
      <c r="A32" s="161"/>
      <c r="B32" s="89"/>
      <c r="C32" s="359"/>
      <c r="D32" s="310"/>
      <c r="E32" s="348"/>
      <c r="F32" s="481"/>
      <c r="G32" s="311"/>
      <c r="H32" s="316"/>
      <c r="J32" s="279"/>
      <c r="K32" s="279"/>
    </row>
    <row r="33" spans="1:11" ht="36">
      <c r="A33" s="161" t="str">
        <f>$B$16</f>
        <v>IV.</v>
      </c>
      <c r="B33" s="89">
        <f>COUNT($A$16:B32)+1</f>
        <v>8</v>
      </c>
      <c r="C33" s="359" t="s">
        <v>291</v>
      </c>
      <c r="D33" s="310" t="s">
        <v>171</v>
      </c>
      <c r="E33" s="348">
        <v>81.9</v>
      </c>
      <c r="F33" s="481"/>
      <c r="G33" s="311">
        <f>IF(OSNOVA!$B$53=1,E33*F33,"")</f>
        <v>0</v>
      </c>
      <c r="H33" s="312"/>
      <c r="I33" s="339"/>
      <c r="J33" s="278"/>
      <c r="K33" s="278"/>
    </row>
    <row r="34" spans="1:11" ht="12.75">
      <c r="A34" s="161"/>
      <c r="B34" s="89"/>
      <c r="C34" s="359"/>
      <c r="D34" s="310"/>
      <c r="E34" s="348"/>
      <c r="F34" s="481"/>
      <c r="G34" s="311"/>
      <c r="H34" s="316"/>
      <c r="J34" s="279"/>
      <c r="K34" s="279"/>
    </row>
    <row r="35" spans="1:11" ht="36">
      <c r="A35" s="161" t="str">
        <f>$B$16</f>
        <v>IV.</v>
      </c>
      <c r="B35" s="89">
        <f>COUNT($A$16:B34)+1</f>
        <v>9</v>
      </c>
      <c r="C35" s="359" t="s">
        <v>293</v>
      </c>
      <c r="D35" s="310" t="s">
        <v>171</v>
      </c>
      <c r="E35" s="348">
        <v>189.4</v>
      </c>
      <c r="F35" s="481"/>
      <c r="G35" s="311">
        <f>IF(OSNOVA!$B$53=1,E35*F35,"")</f>
        <v>0</v>
      </c>
      <c r="H35" s="312"/>
      <c r="I35" s="339"/>
      <c r="J35" s="278"/>
      <c r="K35" s="278"/>
    </row>
    <row r="36" spans="1:11" ht="12.75">
      <c r="A36" s="161"/>
      <c r="B36" s="89"/>
      <c r="C36" s="359"/>
      <c r="D36" s="310"/>
      <c r="E36" s="348"/>
      <c r="F36" s="481"/>
      <c r="G36" s="311"/>
      <c r="H36" s="316"/>
      <c r="J36" s="279"/>
      <c r="K36" s="279"/>
    </row>
    <row r="37" spans="1:11" ht="36">
      <c r="A37" s="161" t="str">
        <f>$B$16</f>
        <v>IV.</v>
      </c>
      <c r="B37" s="89">
        <f>COUNT($A$16:B36)+1</f>
        <v>10</v>
      </c>
      <c r="C37" s="359" t="s">
        <v>200</v>
      </c>
      <c r="D37" s="310" t="s">
        <v>171</v>
      </c>
      <c r="E37" s="348">
        <v>149.2</v>
      </c>
      <c r="F37" s="481"/>
      <c r="G37" s="311">
        <f>IF(OSNOVA!$B$53=1,E37*F37,"")</f>
        <v>0</v>
      </c>
      <c r="H37" s="312"/>
      <c r="I37" s="339"/>
      <c r="J37" s="278"/>
      <c r="K37" s="278"/>
    </row>
    <row r="38" spans="1:11" ht="12.75">
      <c r="A38" s="161"/>
      <c r="B38" s="89"/>
      <c r="C38" s="122"/>
      <c r="D38" s="310"/>
      <c r="E38" s="348"/>
      <c r="F38" s="481"/>
      <c r="G38" s="311"/>
      <c r="H38" s="316"/>
      <c r="J38" s="279"/>
      <c r="K38" s="279"/>
    </row>
    <row r="39" spans="1:11" ht="36">
      <c r="A39" s="161" t="str">
        <f>$B$16</f>
        <v>IV.</v>
      </c>
      <c r="B39" s="89">
        <f>COUNT($A$16:B38)+1</f>
        <v>11</v>
      </c>
      <c r="C39" s="359" t="s">
        <v>224</v>
      </c>
      <c r="D39" s="310" t="s">
        <v>259</v>
      </c>
      <c r="E39" s="348">
        <v>23</v>
      </c>
      <c r="F39" s="481"/>
      <c r="G39" s="311">
        <f>IF(OSNOVA!$B$53=1,E39*F39,"")</f>
        <v>0</v>
      </c>
      <c r="H39" s="312"/>
      <c r="I39" s="339"/>
      <c r="J39" s="278"/>
      <c r="K39" s="278"/>
    </row>
    <row r="40" spans="1:11" ht="12.75">
      <c r="A40" s="161"/>
      <c r="B40" s="89"/>
      <c r="D40" s="310"/>
      <c r="E40" s="348"/>
      <c r="F40" s="481"/>
      <c r="G40" s="311"/>
      <c r="H40" s="316"/>
      <c r="J40" s="279"/>
      <c r="K40" s="279"/>
    </row>
    <row r="41" spans="1:11" ht="36">
      <c r="A41" s="161" t="str">
        <f>$B$16</f>
        <v>IV.</v>
      </c>
      <c r="B41" s="89">
        <f>COUNT($A$16:B40)+1</f>
        <v>12</v>
      </c>
      <c r="C41" s="457" t="s">
        <v>222</v>
      </c>
      <c r="D41" s="310" t="s">
        <v>171</v>
      </c>
      <c r="E41" s="348">
        <v>25.2</v>
      </c>
      <c r="F41" s="481"/>
      <c r="G41" s="311">
        <f>IF(OSNOVA!$B$53=1,E41*F41,"")</f>
        <v>0</v>
      </c>
      <c r="H41" s="312"/>
      <c r="I41" s="339"/>
      <c r="J41" s="278"/>
      <c r="K41" s="278"/>
    </row>
    <row r="42" spans="1:11" ht="12.75">
      <c r="A42" s="161"/>
      <c r="B42" s="89"/>
      <c r="C42" s="122"/>
      <c r="D42" s="122"/>
      <c r="E42" s="122"/>
      <c r="F42" s="482"/>
      <c r="G42" s="122"/>
      <c r="H42" s="122"/>
      <c r="I42" s="122"/>
      <c r="J42" s="122"/>
      <c r="K42" s="122"/>
    </row>
    <row r="43" spans="1:11" ht="36">
      <c r="A43" s="161" t="str">
        <f>$B$16</f>
        <v>IV.</v>
      </c>
      <c r="B43" s="89">
        <f>COUNT($A$16:B42)+1</f>
        <v>13</v>
      </c>
      <c r="C43" s="457" t="s">
        <v>223</v>
      </c>
      <c r="D43" s="310" t="s">
        <v>171</v>
      </c>
      <c r="E43" s="348">
        <v>6.6</v>
      </c>
      <c r="F43" s="481"/>
      <c r="G43" s="311">
        <f>IF(OSNOVA!$B$53=1,E43*F43,"")</f>
        <v>0</v>
      </c>
      <c r="H43" s="312"/>
      <c r="I43" s="339"/>
      <c r="J43" s="278"/>
      <c r="K43" s="278"/>
    </row>
    <row r="44" spans="1:11" ht="12.75">
      <c r="A44" s="161"/>
      <c r="B44" s="89"/>
      <c r="C44" s="457"/>
      <c r="D44" s="310"/>
      <c r="E44" s="348"/>
      <c r="F44" s="481"/>
      <c r="G44" s="311"/>
      <c r="H44" s="316"/>
      <c r="J44" s="279"/>
      <c r="K44" s="279"/>
    </row>
    <row r="45" spans="1:11" ht="24">
      <c r="A45" s="161" t="str">
        <f>$B$16</f>
        <v>IV.</v>
      </c>
      <c r="B45" s="89">
        <f>COUNT($A$16:B44)+1</f>
        <v>14</v>
      </c>
      <c r="C45" s="457" t="s">
        <v>82</v>
      </c>
      <c r="D45" s="310" t="s">
        <v>257</v>
      </c>
      <c r="E45" s="348">
        <v>94</v>
      </c>
      <c r="F45" s="481"/>
      <c r="G45" s="311">
        <f>IF(OSNOVA!$B$53=1,E45*F45,"")</f>
        <v>0</v>
      </c>
      <c r="H45" s="312"/>
      <c r="I45" s="339"/>
      <c r="J45" s="278"/>
      <c r="K45" s="278"/>
    </row>
    <row r="46" spans="1:11" ht="12.75">
      <c r="A46" s="161"/>
      <c r="B46" s="89"/>
      <c r="C46" s="457"/>
      <c r="D46" s="310"/>
      <c r="E46" s="348"/>
      <c r="F46" s="481"/>
      <c r="G46" s="311"/>
      <c r="H46" s="316"/>
      <c r="J46" s="279"/>
      <c r="K46" s="279"/>
    </row>
    <row r="47" spans="1:11" ht="48">
      <c r="A47" s="161" t="str">
        <f>$B$16</f>
        <v>IV.</v>
      </c>
      <c r="B47" s="89">
        <f>COUNT($A$16:B46)+1</f>
        <v>15</v>
      </c>
      <c r="C47" s="359" t="s">
        <v>83</v>
      </c>
      <c r="D47" s="310" t="s">
        <v>259</v>
      </c>
      <c r="E47" s="348">
        <v>372</v>
      </c>
      <c r="F47" s="481"/>
      <c r="G47" s="311">
        <f>IF(OSNOVA!$B$53=1,E47*F47,"")</f>
        <v>0</v>
      </c>
      <c r="H47" s="312"/>
      <c r="I47" s="339"/>
      <c r="J47" s="278"/>
      <c r="K47" s="278"/>
    </row>
    <row r="48" spans="1:11" ht="12.75">
      <c r="A48" s="161"/>
      <c r="B48" s="89"/>
      <c r="C48" s="464"/>
      <c r="D48" s="310"/>
      <c r="E48" s="348"/>
      <c r="F48" s="481"/>
      <c r="G48" s="311"/>
      <c r="H48" s="316"/>
      <c r="J48" s="279"/>
      <c r="K48" s="279"/>
    </row>
    <row r="49" spans="1:11" ht="36">
      <c r="A49" s="161" t="str">
        <f>$B$16</f>
        <v>IV.</v>
      </c>
      <c r="B49" s="89">
        <f>COUNT($A$16:B48)+1</f>
        <v>16</v>
      </c>
      <c r="C49" s="457" t="s">
        <v>84</v>
      </c>
      <c r="D49" s="310" t="s">
        <v>257</v>
      </c>
      <c r="E49" s="348">
        <v>214</v>
      </c>
      <c r="F49" s="481"/>
      <c r="G49" s="311">
        <f>IF(OSNOVA!$B$53=1,E49*F49,"")</f>
        <v>0</v>
      </c>
      <c r="H49" s="312"/>
      <c r="I49" s="339"/>
      <c r="J49" s="278"/>
      <c r="K49" s="278"/>
    </row>
    <row r="50" spans="1:11" ht="12.75">
      <c r="A50" s="161"/>
      <c r="B50" s="89"/>
      <c r="C50" s="457"/>
      <c r="D50" s="310"/>
      <c r="E50" s="348"/>
      <c r="F50" s="481"/>
      <c r="G50" s="311"/>
      <c r="H50" s="316"/>
      <c r="J50" s="279"/>
      <c r="K50" s="279"/>
    </row>
    <row r="51" spans="1:11" ht="36">
      <c r="A51" s="161" t="str">
        <f>$B$16</f>
        <v>IV.</v>
      </c>
      <c r="B51" s="89">
        <f>COUNT($A$16:B50)+1</f>
        <v>17</v>
      </c>
      <c r="C51" s="359" t="s">
        <v>85</v>
      </c>
      <c r="D51" s="310" t="s">
        <v>172</v>
      </c>
      <c r="E51" s="348">
        <v>946</v>
      </c>
      <c r="F51" s="481"/>
      <c r="G51" s="311">
        <f>IF(OSNOVA!$B$53=1,E51*F51,"")</f>
        <v>0</v>
      </c>
      <c r="H51" s="312"/>
      <c r="I51" s="339"/>
      <c r="J51" s="278"/>
      <c r="K51" s="278"/>
    </row>
    <row r="52" spans="1:11" ht="12.75">
      <c r="A52" s="161"/>
      <c r="B52" s="89"/>
      <c r="C52" s="122"/>
      <c r="D52" s="310"/>
      <c r="E52" s="348"/>
      <c r="F52" s="481"/>
      <c r="G52" s="311"/>
      <c r="H52" s="316"/>
      <c r="J52" s="279"/>
      <c r="K52" s="279"/>
    </row>
    <row r="53" spans="1:11" ht="24">
      <c r="A53" s="161" t="str">
        <f>$B$16</f>
        <v>IV.</v>
      </c>
      <c r="B53" s="89">
        <f>COUNT($A$16:B51)+1</f>
        <v>18</v>
      </c>
      <c r="C53" s="359" t="s">
        <v>69</v>
      </c>
      <c r="D53" s="310"/>
      <c r="E53" s="348"/>
      <c r="F53" s="481"/>
      <c r="G53" s="311"/>
      <c r="H53" s="316"/>
      <c r="J53" s="279"/>
      <c r="K53" s="279"/>
    </row>
    <row r="54" spans="3:11" ht="12.75">
      <c r="C54" s="293" t="s">
        <v>78</v>
      </c>
      <c r="D54" s="310" t="s">
        <v>258</v>
      </c>
      <c r="E54" s="348">
        <v>18965</v>
      </c>
      <c r="F54" s="481"/>
      <c r="G54" s="311">
        <f>IF(OSNOVA!$B$53=1,E54*F54,"")</f>
        <v>0</v>
      </c>
      <c r="H54" s="312"/>
      <c r="I54" s="339"/>
      <c r="J54" s="278"/>
      <c r="K54" s="278"/>
    </row>
    <row r="55" spans="3:11" ht="12.75">
      <c r="C55" s="293" t="s">
        <v>80</v>
      </c>
      <c r="D55" s="310" t="s">
        <v>258</v>
      </c>
      <c r="E55" s="348">
        <v>39220</v>
      </c>
      <c r="F55" s="481"/>
      <c r="G55" s="311">
        <f>IF(OSNOVA!$B$53=1,E55*F55,"")</f>
        <v>0</v>
      </c>
      <c r="H55" s="312"/>
      <c r="I55" s="339"/>
      <c r="J55" s="278"/>
      <c r="K55" s="278"/>
    </row>
    <row r="56" spans="3:11" ht="12.75">
      <c r="C56" s="359"/>
      <c r="D56" s="310"/>
      <c r="E56" s="348"/>
      <c r="F56" s="481"/>
      <c r="G56" s="311"/>
      <c r="H56" s="316"/>
      <c r="J56" s="279"/>
      <c r="K56" s="279"/>
    </row>
    <row r="57" spans="1:11" ht="48">
      <c r="A57" s="161" t="str">
        <f>$B$16</f>
        <v>IV.</v>
      </c>
      <c r="B57" s="89">
        <f>COUNT($A$16:B56)+1</f>
        <v>19</v>
      </c>
      <c r="C57" s="359" t="s">
        <v>292</v>
      </c>
      <c r="D57" s="310" t="s">
        <v>258</v>
      </c>
      <c r="E57" s="348">
        <v>19500</v>
      </c>
      <c r="F57" s="481"/>
      <c r="G57" s="311">
        <f>IF(OSNOVA!$B$53=1,E57*F57,"")</f>
        <v>0</v>
      </c>
      <c r="H57" s="312"/>
      <c r="I57" s="339"/>
      <c r="J57" s="278"/>
      <c r="K57" s="278"/>
    </row>
    <row r="58" spans="1:11" ht="12.75">
      <c r="A58" s="161"/>
      <c r="B58" s="156"/>
      <c r="C58" s="359"/>
      <c r="D58" s="310"/>
      <c r="E58" s="348"/>
      <c r="F58" s="481"/>
      <c r="G58" s="311"/>
      <c r="H58" s="316"/>
      <c r="J58" s="279"/>
      <c r="K58" s="279"/>
    </row>
    <row r="59" spans="1:16" s="87" customFormat="1" ht="12.75">
      <c r="A59" s="162"/>
      <c r="B59" s="157"/>
      <c r="C59" s="92"/>
      <c r="D59" s="313"/>
      <c r="E59" s="314"/>
      <c r="F59" s="483"/>
      <c r="G59" s="311"/>
      <c r="H59" s="315"/>
      <c r="I59" s="340"/>
      <c r="J59" s="148"/>
      <c r="K59" s="148"/>
      <c r="L59" s="81"/>
      <c r="M59" s="127"/>
      <c r="N59" s="85"/>
      <c r="O59" s="126"/>
      <c r="P59" s="84"/>
    </row>
    <row r="60" spans="1:11" s="150" customFormat="1" ht="13.5" thickBot="1">
      <c r="A60" s="163"/>
      <c r="B60" s="158"/>
      <c r="C60" s="414"/>
      <c r="D60" s="320"/>
      <c r="E60" s="149" t="str">
        <f>CONCATENATE(B16," ",C16," - SKUPAJ:")</f>
        <v>IV. Betonska dela - SKUPAJ:</v>
      </c>
      <c r="F60" s="484"/>
      <c r="G60" s="321">
        <f>IF(OSNOVA!$B$53=1,SUM(G18:G59),"")</f>
        <v>0</v>
      </c>
      <c r="H60" s="322"/>
      <c r="I60" s="341"/>
      <c r="J60" s="199"/>
      <c r="K60" s="199"/>
    </row>
    <row r="61" spans="1:11" s="125" customFormat="1" ht="15">
      <c r="A61" s="164"/>
      <c r="B61" s="159"/>
      <c r="C61" s="114"/>
      <c r="D61" s="323"/>
      <c r="E61" s="350"/>
      <c r="F61" s="485"/>
      <c r="G61" s="324"/>
      <c r="H61" s="325"/>
      <c r="I61" s="341"/>
      <c r="J61" s="272"/>
      <c r="K61" s="272"/>
    </row>
    <row r="62" spans="1:12" s="185" customFormat="1" ht="14.25" customHeight="1">
      <c r="A62" s="180"/>
      <c r="B62" s="180"/>
      <c r="C62" s="181"/>
      <c r="D62" s="326"/>
      <c r="E62" s="351"/>
      <c r="F62" s="486"/>
      <c r="G62" s="327"/>
      <c r="H62" s="328"/>
      <c r="I62" s="337"/>
      <c r="J62" s="183"/>
      <c r="K62" s="183"/>
      <c r="L62" s="184"/>
    </row>
    <row r="63" spans="1:11" s="185" customFormat="1" ht="12.75" customHeight="1">
      <c r="A63" s="97"/>
      <c r="B63" s="186"/>
      <c r="C63" s="187"/>
      <c r="D63" s="329"/>
      <c r="E63" s="314"/>
      <c r="F63" s="487"/>
      <c r="G63" s="329"/>
      <c r="H63" s="328"/>
      <c r="I63" s="337"/>
      <c r="J63" s="183"/>
      <c r="K63" s="183"/>
    </row>
    <row r="64" spans="1:16" s="150" customFormat="1" ht="12.75">
      <c r="A64" s="189"/>
      <c r="B64" s="189"/>
      <c r="C64" s="190"/>
      <c r="D64" s="330"/>
      <c r="E64" s="352"/>
      <c r="F64" s="488"/>
      <c r="G64" s="127"/>
      <c r="H64" s="331"/>
      <c r="I64" s="341"/>
      <c r="J64" s="199"/>
      <c r="K64" s="199"/>
      <c r="M64" s="185"/>
      <c r="O64" s="188"/>
      <c r="P64" s="188"/>
    </row>
    <row r="65" spans="1:11" s="152" customFormat="1" ht="12.75">
      <c r="A65" s="151"/>
      <c r="B65" s="151"/>
      <c r="D65" s="392"/>
      <c r="E65" s="399"/>
      <c r="F65" s="489"/>
      <c r="G65" s="332"/>
      <c r="H65" s="333"/>
      <c r="I65" s="341"/>
      <c r="J65" s="275"/>
      <c r="K65" s="275"/>
    </row>
    <row r="66" spans="1:11" s="185" customFormat="1" ht="12.75">
      <c r="A66" s="193"/>
      <c r="B66" s="193"/>
      <c r="C66" s="400"/>
      <c r="D66" s="393"/>
      <c r="E66" s="399"/>
      <c r="F66" s="490"/>
      <c r="G66" s="334"/>
      <c r="H66" s="328"/>
      <c r="I66" s="337"/>
      <c r="J66" s="183"/>
      <c r="K66" s="183"/>
    </row>
    <row r="67" spans="1:11" s="152" customFormat="1" ht="12.75">
      <c r="A67" s="151"/>
      <c r="B67" s="151"/>
      <c r="C67" s="398"/>
      <c r="D67" s="394"/>
      <c r="E67" s="401"/>
      <c r="F67" s="489"/>
      <c r="G67" s="332"/>
      <c r="H67" s="333"/>
      <c r="I67" s="341"/>
      <c r="J67" s="275"/>
      <c r="K67" s="275"/>
    </row>
    <row r="68" spans="1:11" s="152" customFormat="1" ht="12.75">
      <c r="A68" s="151"/>
      <c r="B68" s="151"/>
      <c r="C68" s="400"/>
      <c r="D68" s="393"/>
      <c r="E68" s="399"/>
      <c r="F68" s="489"/>
      <c r="G68" s="332"/>
      <c r="H68" s="333"/>
      <c r="I68" s="341"/>
      <c r="J68" s="275"/>
      <c r="K68" s="275"/>
    </row>
    <row r="69" spans="1:16" s="185" customFormat="1" ht="12.75">
      <c r="A69" s="198"/>
      <c r="B69" s="198"/>
      <c r="D69" s="392"/>
      <c r="E69" s="399"/>
      <c r="F69" s="491"/>
      <c r="G69" s="335"/>
      <c r="H69" s="322"/>
      <c r="I69" s="341"/>
      <c r="J69" s="199"/>
      <c r="K69" s="199"/>
      <c r="P69" s="153"/>
    </row>
    <row r="70" spans="1:11" s="152" customFormat="1" ht="12.75">
      <c r="A70" s="154"/>
      <c r="B70" s="151"/>
      <c r="C70" s="400"/>
      <c r="D70" s="393"/>
      <c r="E70" s="399"/>
      <c r="F70" s="489"/>
      <c r="G70" s="332"/>
      <c r="H70" s="333"/>
      <c r="I70" s="341"/>
      <c r="J70" s="275"/>
      <c r="K70" s="275"/>
    </row>
    <row r="71" spans="1:11" s="185" customFormat="1" ht="12.75">
      <c r="A71" s="195"/>
      <c r="B71" s="195"/>
      <c r="C71" s="398"/>
      <c r="D71" s="394"/>
      <c r="E71" s="401"/>
      <c r="F71" s="490"/>
      <c r="G71" s="329"/>
      <c r="H71" s="328"/>
      <c r="I71" s="337"/>
      <c r="J71" s="183"/>
      <c r="K71" s="183"/>
    </row>
    <row r="72" spans="1:11" s="79" customFormat="1" ht="12.75">
      <c r="A72" s="88"/>
      <c r="B72" s="88"/>
      <c r="C72" s="400"/>
      <c r="D72" s="393"/>
      <c r="E72" s="399"/>
      <c r="F72" s="478"/>
      <c r="G72" s="302"/>
      <c r="H72" s="336"/>
      <c r="I72" s="337"/>
      <c r="J72" s="280"/>
      <c r="K72" s="280"/>
    </row>
    <row r="73" spans="1:11" s="79" customFormat="1" ht="12.75">
      <c r="A73" s="88"/>
      <c r="B73" s="88"/>
      <c r="D73" s="392"/>
      <c r="E73" s="399"/>
      <c r="F73" s="478"/>
      <c r="G73" s="302"/>
      <c r="H73" s="336"/>
      <c r="I73" s="337"/>
      <c r="J73" s="280"/>
      <c r="K73" s="280"/>
    </row>
    <row r="74" spans="1:11" s="79" customFormat="1" ht="12.75">
      <c r="A74" s="88"/>
      <c r="B74" s="88"/>
      <c r="C74" s="400"/>
      <c r="D74" s="393"/>
      <c r="E74" s="401"/>
      <c r="F74" s="478"/>
      <c r="G74" s="302"/>
      <c r="H74" s="336"/>
      <c r="I74" s="337"/>
      <c r="J74" s="280"/>
      <c r="K74" s="280"/>
    </row>
    <row r="75" spans="1:11" s="79" customFormat="1" ht="12.75">
      <c r="A75" s="88"/>
      <c r="B75" s="88"/>
      <c r="C75" s="89"/>
      <c r="D75" s="317"/>
      <c r="E75" s="319"/>
      <c r="F75" s="478"/>
      <c r="G75" s="302"/>
      <c r="H75" s="336"/>
      <c r="I75" s="337"/>
      <c r="J75" s="280"/>
      <c r="K75" s="280"/>
    </row>
    <row r="76" spans="1:11" s="79" customFormat="1" ht="12.75">
      <c r="A76" s="88"/>
      <c r="B76" s="88"/>
      <c r="C76" s="89"/>
      <c r="D76" s="317"/>
      <c r="E76" s="319"/>
      <c r="F76" s="478"/>
      <c r="G76" s="302"/>
      <c r="H76" s="336"/>
      <c r="I76" s="337"/>
      <c r="J76" s="280"/>
      <c r="K76" s="280"/>
    </row>
    <row r="77" spans="1:11" s="79" customFormat="1" ht="12.75">
      <c r="A77" s="88"/>
      <c r="B77" s="88"/>
      <c r="C77" s="89"/>
      <c r="D77" s="317"/>
      <c r="E77" s="319"/>
      <c r="F77" s="478"/>
      <c r="G77" s="302"/>
      <c r="H77" s="336"/>
      <c r="I77" s="337"/>
      <c r="J77" s="280"/>
      <c r="K77" s="280"/>
    </row>
    <row r="78" spans="1:11" s="79" customFormat="1" ht="12.75">
      <c r="A78" s="88"/>
      <c r="B78" s="88"/>
      <c r="C78" s="89"/>
      <c r="D78" s="317"/>
      <c r="E78" s="319"/>
      <c r="F78" s="478"/>
      <c r="G78" s="302"/>
      <c r="H78" s="336"/>
      <c r="I78" s="337"/>
      <c r="J78" s="280"/>
      <c r="K78" s="280"/>
    </row>
    <row r="79" spans="1:11" s="79" customFormat="1" ht="12.75">
      <c r="A79" s="88"/>
      <c r="B79" s="88"/>
      <c r="C79" s="89"/>
      <c r="D79" s="317"/>
      <c r="E79" s="319"/>
      <c r="F79" s="478"/>
      <c r="G79" s="302"/>
      <c r="H79" s="336"/>
      <c r="I79" s="337"/>
      <c r="J79" s="280"/>
      <c r="K79" s="280"/>
    </row>
    <row r="80" spans="1:11" s="79" customFormat="1" ht="12.75">
      <c r="A80" s="88"/>
      <c r="B80" s="88"/>
      <c r="C80" s="89"/>
      <c r="D80" s="317"/>
      <c r="E80" s="319"/>
      <c r="F80" s="478"/>
      <c r="G80" s="302"/>
      <c r="H80" s="336"/>
      <c r="I80" s="337"/>
      <c r="J80" s="280"/>
      <c r="K80" s="280"/>
    </row>
    <row r="81" spans="1:11" s="79" customFormat="1" ht="12.75">
      <c r="A81" s="88"/>
      <c r="B81" s="88"/>
      <c r="C81" s="89"/>
      <c r="D81" s="317"/>
      <c r="E81" s="319"/>
      <c r="F81" s="478"/>
      <c r="G81" s="302"/>
      <c r="H81" s="336"/>
      <c r="I81" s="337"/>
      <c r="J81" s="280"/>
      <c r="K81" s="280"/>
    </row>
    <row r="82" spans="1:11" s="79" customFormat="1" ht="12.75">
      <c r="A82" s="88"/>
      <c r="B82" s="88"/>
      <c r="C82" s="89"/>
      <c r="D82" s="317"/>
      <c r="E82" s="319"/>
      <c r="F82" s="478"/>
      <c r="G82" s="302"/>
      <c r="H82" s="336"/>
      <c r="I82" s="337"/>
      <c r="J82" s="280"/>
      <c r="K82" s="280"/>
    </row>
    <row r="83" spans="1:11" s="79" customFormat="1" ht="12.75">
      <c r="A83" s="88"/>
      <c r="B83" s="88"/>
      <c r="C83" s="89"/>
      <c r="D83" s="317"/>
      <c r="E83" s="319"/>
      <c r="F83" s="478"/>
      <c r="G83" s="302"/>
      <c r="H83" s="336"/>
      <c r="I83" s="337"/>
      <c r="J83" s="280"/>
      <c r="K83" s="280"/>
    </row>
    <row r="84" spans="1:11" s="79" customFormat="1" ht="12.75">
      <c r="A84" s="88"/>
      <c r="B84" s="88"/>
      <c r="C84" s="89"/>
      <c r="D84" s="317"/>
      <c r="E84" s="319"/>
      <c r="F84" s="478"/>
      <c r="G84" s="302"/>
      <c r="H84" s="336"/>
      <c r="I84" s="337"/>
      <c r="J84" s="280"/>
      <c r="K84" s="280"/>
    </row>
    <row r="85" spans="1:11" s="79" customFormat="1" ht="12.75">
      <c r="A85" s="88"/>
      <c r="B85" s="88"/>
      <c r="C85" s="89"/>
      <c r="D85" s="317"/>
      <c r="E85" s="319"/>
      <c r="F85" s="478"/>
      <c r="G85" s="302"/>
      <c r="H85" s="336"/>
      <c r="I85" s="337"/>
      <c r="J85" s="280"/>
      <c r="K85" s="280"/>
    </row>
    <row r="86" spans="1:11" s="79" customFormat="1" ht="12.75">
      <c r="A86" s="88"/>
      <c r="B86" s="88"/>
      <c r="C86" s="89"/>
      <c r="D86" s="317"/>
      <c r="E86" s="319"/>
      <c r="F86" s="478"/>
      <c r="G86" s="302"/>
      <c r="H86" s="336"/>
      <c r="I86" s="337"/>
      <c r="J86" s="280"/>
      <c r="K86" s="280"/>
    </row>
    <row r="87" spans="1:11" s="79" customFormat="1" ht="12.75">
      <c r="A87" s="88"/>
      <c r="B87" s="88"/>
      <c r="C87" s="89"/>
      <c r="D87" s="317"/>
      <c r="E87" s="319"/>
      <c r="F87" s="478"/>
      <c r="G87" s="302"/>
      <c r="H87" s="336"/>
      <c r="I87" s="337"/>
      <c r="J87" s="280"/>
      <c r="K87" s="280"/>
    </row>
    <row r="88" spans="1:11" s="79" customFormat="1" ht="12.75">
      <c r="A88" s="88"/>
      <c r="B88" s="88"/>
      <c r="C88" s="89"/>
      <c r="D88" s="317"/>
      <c r="E88" s="319"/>
      <c r="F88" s="478"/>
      <c r="G88" s="302"/>
      <c r="H88" s="336"/>
      <c r="I88" s="337"/>
      <c r="J88" s="280"/>
      <c r="K88" s="280"/>
    </row>
    <row r="89" spans="1:11" s="79" customFormat="1" ht="12.75">
      <c r="A89" s="88"/>
      <c r="B89" s="88"/>
      <c r="C89" s="89"/>
      <c r="D89" s="317"/>
      <c r="E89" s="319"/>
      <c r="F89" s="478"/>
      <c r="G89" s="302"/>
      <c r="H89" s="336"/>
      <c r="I89" s="337"/>
      <c r="J89" s="280"/>
      <c r="K89" s="280"/>
    </row>
    <row r="90" spans="1:11" s="79" customFormat="1" ht="12.75">
      <c r="A90" s="88"/>
      <c r="B90" s="88"/>
      <c r="C90" s="89"/>
      <c r="D90" s="317"/>
      <c r="E90" s="319"/>
      <c r="F90" s="478"/>
      <c r="G90" s="302"/>
      <c r="H90" s="336"/>
      <c r="I90" s="337"/>
      <c r="J90" s="280"/>
      <c r="K90" s="280"/>
    </row>
    <row r="91" spans="1:11" s="79" customFormat="1" ht="12.75">
      <c r="A91" s="88"/>
      <c r="B91" s="88"/>
      <c r="C91" s="89"/>
      <c r="D91" s="317"/>
      <c r="E91" s="319"/>
      <c r="F91" s="478"/>
      <c r="G91" s="302"/>
      <c r="H91" s="336"/>
      <c r="I91" s="337"/>
      <c r="J91" s="280"/>
      <c r="K91" s="280"/>
    </row>
    <row r="92" spans="1:11" s="79" customFormat="1" ht="12.75">
      <c r="A92" s="88"/>
      <c r="B92" s="88"/>
      <c r="C92" s="89"/>
      <c r="D92" s="317"/>
      <c r="E92" s="319"/>
      <c r="F92" s="478"/>
      <c r="G92" s="302"/>
      <c r="H92" s="336"/>
      <c r="I92" s="337"/>
      <c r="J92" s="280"/>
      <c r="K92" s="280"/>
    </row>
    <row r="93" spans="1:11" s="79" customFormat="1" ht="12.75">
      <c r="A93" s="88"/>
      <c r="B93" s="88"/>
      <c r="C93" s="89"/>
      <c r="D93" s="317"/>
      <c r="E93" s="319"/>
      <c r="F93" s="478"/>
      <c r="G93" s="302"/>
      <c r="H93" s="336"/>
      <c r="I93" s="337"/>
      <c r="J93" s="280"/>
      <c r="K93" s="280"/>
    </row>
    <row r="94" spans="1:11" s="79" customFormat="1" ht="12.75">
      <c r="A94" s="88"/>
      <c r="B94" s="88"/>
      <c r="C94" s="89"/>
      <c r="D94" s="317"/>
      <c r="E94" s="319"/>
      <c r="F94" s="478"/>
      <c r="G94" s="302"/>
      <c r="H94" s="336"/>
      <c r="I94" s="337"/>
      <c r="J94" s="280"/>
      <c r="K94" s="280"/>
    </row>
    <row r="95" spans="1:11" s="79" customFormat="1" ht="12.75">
      <c r="A95" s="88"/>
      <c r="B95" s="88"/>
      <c r="C95" s="89"/>
      <c r="D95" s="317"/>
      <c r="E95" s="319"/>
      <c r="F95" s="478"/>
      <c r="G95" s="302"/>
      <c r="H95" s="336"/>
      <c r="I95" s="337"/>
      <c r="J95" s="280"/>
      <c r="K95" s="280"/>
    </row>
    <row r="96" spans="1:11" s="79" customFormat="1" ht="12.75">
      <c r="A96" s="88"/>
      <c r="B96" s="88"/>
      <c r="C96" s="89"/>
      <c r="D96" s="317"/>
      <c r="E96" s="319"/>
      <c r="F96" s="478"/>
      <c r="G96" s="302"/>
      <c r="H96" s="336"/>
      <c r="I96" s="337"/>
      <c r="J96" s="280"/>
      <c r="K96" s="280"/>
    </row>
    <row r="97" spans="1:11" s="79" customFormat="1" ht="12.75">
      <c r="A97" s="88"/>
      <c r="B97" s="88"/>
      <c r="C97" s="89"/>
      <c r="D97" s="317"/>
      <c r="E97" s="319"/>
      <c r="F97" s="478"/>
      <c r="G97" s="302"/>
      <c r="H97" s="336"/>
      <c r="I97" s="337"/>
      <c r="J97" s="280"/>
      <c r="K97" s="280"/>
    </row>
    <row r="98" spans="1:11" s="79" customFormat="1" ht="12.75">
      <c r="A98" s="88"/>
      <c r="B98" s="88"/>
      <c r="C98" s="89"/>
      <c r="D98" s="317"/>
      <c r="E98" s="319"/>
      <c r="F98" s="478"/>
      <c r="G98" s="302"/>
      <c r="H98" s="336"/>
      <c r="I98" s="337"/>
      <c r="J98" s="280"/>
      <c r="K98" s="280"/>
    </row>
    <row r="99" spans="1:11" s="79" customFormat="1" ht="12.75">
      <c r="A99" s="88"/>
      <c r="B99" s="88"/>
      <c r="C99" s="89"/>
      <c r="D99" s="317"/>
      <c r="E99" s="319"/>
      <c r="F99" s="478"/>
      <c r="G99" s="302"/>
      <c r="H99" s="336"/>
      <c r="I99" s="337"/>
      <c r="J99" s="280"/>
      <c r="K99" s="280"/>
    </row>
    <row r="100" spans="1:11" s="79" customFormat="1" ht="12.75">
      <c r="A100" s="88"/>
      <c r="B100" s="88"/>
      <c r="C100" s="89"/>
      <c r="D100" s="317"/>
      <c r="E100" s="319"/>
      <c r="F100" s="478"/>
      <c r="G100" s="302"/>
      <c r="H100" s="336"/>
      <c r="I100" s="337"/>
      <c r="J100" s="280"/>
      <c r="K100" s="280"/>
    </row>
    <row r="101" spans="1:11" s="79" customFormat="1" ht="12.75">
      <c r="A101" s="88"/>
      <c r="B101" s="88"/>
      <c r="C101" s="89"/>
      <c r="D101" s="317"/>
      <c r="E101" s="319"/>
      <c r="F101" s="478"/>
      <c r="G101" s="302"/>
      <c r="H101" s="336"/>
      <c r="I101" s="337"/>
      <c r="J101" s="280"/>
      <c r="K101" s="280"/>
    </row>
    <row r="102" spans="1:11" s="79" customFormat="1" ht="12.75">
      <c r="A102" s="88"/>
      <c r="B102" s="88"/>
      <c r="C102" s="89"/>
      <c r="D102" s="317"/>
      <c r="E102" s="319"/>
      <c r="F102" s="478"/>
      <c r="G102" s="302"/>
      <c r="H102" s="336"/>
      <c r="I102" s="337"/>
      <c r="J102" s="280"/>
      <c r="K102" s="280"/>
    </row>
    <row r="103" spans="1:11" s="79" customFormat="1" ht="12.75">
      <c r="A103" s="88"/>
      <c r="B103" s="88"/>
      <c r="C103" s="89"/>
      <c r="D103" s="317"/>
      <c r="E103" s="319"/>
      <c r="F103" s="478"/>
      <c r="G103" s="302"/>
      <c r="H103" s="336"/>
      <c r="I103" s="337"/>
      <c r="J103" s="280"/>
      <c r="K103" s="280"/>
    </row>
    <row r="104" spans="1:11" s="79" customFormat="1" ht="12.75">
      <c r="A104" s="88"/>
      <c r="B104" s="88"/>
      <c r="C104" s="89"/>
      <c r="D104" s="317"/>
      <c r="E104" s="319"/>
      <c r="F104" s="478"/>
      <c r="G104" s="302"/>
      <c r="H104" s="336"/>
      <c r="I104" s="337"/>
      <c r="J104" s="280"/>
      <c r="K104" s="280"/>
    </row>
    <row r="105" spans="1:11" s="79" customFormat="1" ht="12.75">
      <c r="A105" s="88"/>
      <c r="B105" s="88"/>
      <c r="C105" s="89"/>
      <c r="D105" s="317"/>
      <c r="E105" s="319"/>
      <c r="F105" s="478"/>
      <c r="G105" s="302"/>
      <c r="H105" s="336"/>
      <c r="I105" s="337"/>
      <c r="J105" s="280"/>
      <c r="K105" s="280"/>
    </row>
    <row r="106" spans="1:11" s="79" customFormat="1" ht="12.75">
      <c r="A106" s="88"/>
      <c r="B106" s="88"/>
      <c r="C106" s="89"/>
      <c r="D106" s="317"/>
      <c r="E106" s="319"/>
      <c r="F106" s="478"/>
      <c r="G106" s="302"/>
      <c r="H106" s="336"/>
      <c r="I106" s="337"/>
      <c r="J106" s="280"/>
      <c r="K106" s="280"/>
    </row>
    <row r="107" spans="1:11" s="79" customFormat="1" ht="12.75">
      <c r="A107" s="88"/>
      <c r="B107" s="88"/>
      <c r="C107" s="89"/>
      <c r="D107" s="317"/>
      <c r="E107" s="319"/>
      <c r="F107" s="478"/>
      <c r="G107" s="302"/>
      <c r="H107" s="336"/>
      <c r="I107" s="337"/>
      <c r="J107" s="280"/>
      <c r="K107" s="280"/>
    </row>
    <row r="108" spans="1:11" s="79" customFormat="1" ht="12.75">
      <c r="A108" s="88"/>
      <c r="B108" s="88"/>
      <c r="C108" s="89"/>
      <c r="D108" s="317"/>
      <c r="E108" s="319"/>
      <c r="F108" s="478"/>
      <c r="G108" s="302"/>
      <c r="H108" s="336"/>
      <c r="I108" s="337"/>
      <c r="J108" s="280"/>
      <c r="K108" s="280"/>
    </row>
    <row r="109" spans="1:11" s="79" customFormat="1" ht="12.75">
      <c r="A109" s="88"/>
      <c r="B109" s="88"/>
      <c r="C109" s="89"/>
      <c r="D109" s="317"/>
      <c r="E109" s="319"/>
      <c r="F109" s="478"/>
      <c r="G109" s="302"/>
      <c r="H109" s="336"/>
      <c r="I109" s="337"/>
      <c r="J109" s="280"/>
      <c r="K109" s="280"/>
    </row>
    <row r="110" spans="1:11" s="79" customFormat="1" ht="12.75">
      <c r="A110" s="88"/>
      <c r="B110" s="88"/>
      <c r="C110" s="89"/>
      <c r="D110" s="317"/>
      <c r="E110" s="319"/>
      <c r="F110" s="478"/>
      <c r="G110" s="302"/>
      <c r="H110" s="336"/>
      <c r="I110" s="337"/>
      <c r="J110" s="280"/>
      <c r="K110" s="280"/>
    </row>
    <row r="111" spans="1:11" s="79" customFormat="1" ht="12.75">
      <c r="A111" s="88"/>
      <c r="B111" s="88"/>
      <c r="C111" s="89"/>
      <c r="D111" s="317"/>
      <c r="E111" s="319"/>
      <c r="F111" s="478"/>
      <c r="G111" s="302"/>
      <c r="H111" s="336"/>
      <c r="I111" s="337"/>
      <c r="J111" s="280"/>
      <c r="K111" s="280"/>
    </row>
    <row r="112" spans="1:11" s="79" customFormat="1" ht="12.75">
      <c r="A112" s="88"/>
      <c r="B112" s="88"/>
      <c r="C112" s="89"/>
      <c r="D112" s="317"/>
      <c r="E112" s="319"/>
      <c r="F112" s="478"/>
      <c r="G112" s="302"/>
      <c r="H112" s="336"/>
      <c r="I112" s="337"/>
      <c r="J112" s="280"/>
      <c r="K112" s="280"/>
    </row>
    <row r="113" spans="1:11" s="79" customFormat="1" ht="12.75">
      <c r="A113" s="88"/>
      <c r="B113" s="88"/>
      <c r="C113" s="89"/>
      <c r="D113" s="317"/>
      <c r="E113" s="319"/>
      <c r="F113" s="478"/>
      <c r="G113" s="302"/>
      <c r="H113" s="336"/>
      <c r="I113" s="337"/>
      <c r="J113" s="280"/>
      <c r="K113" s="280"/>
    </row>
    <row r="114" spans="1:11" s="79" customFormat="1" ht="12.75">
      <c r="A114" s="88"/>
      <c r="B114" s="88"/>
      <c r="C114" s="89"/>
      <c r="D114" s="317"/>
      <c r="E114" s="319"/>
      <c r="F114" s="478"/>
      <c r="G114" s="302"/>
      <c r="H114" s="336"/>
      <c r="I114" s="337"/>
      <c r="J114" s="280"/>
      <c r="K114" s="280"/>
    </row>
    <row r="115" spans="1:11" s="79" customFormat="1" ht="12.75">
      <c r="A115" s="88"/>
      <c r="B115" s="88"/>
      <c r="C115" s="89"/>
      <c r="D115" s="317"/>
      <c r="E115" s="319"/>
      <c r="F115" s="478"/>
      <c r="G115" s="302"/>
      <c r="H115" s="336"/>
      <c r="I115" s="337"/>
      <c r="J115" s="280"/>
      <c r="K115" s="280"/>
    </row>
    <row r="116" spans="1:11" s="79" customFormat="1" ht="12.75">
      <c r="A116" s="88"/>
      <c r="B116" s="88"/>
      <c r="C116" s="89"/>
      <c r="D116" s="317"/>
      <c r="E116" s="319"/>
      <c r="F116" s="478"/>
      <c r="G116" s="302"/>
      <c r="H116" s="336"/>
      <c r="I116" s="337"/>
      <c r="J116" s="280"/>
      <c r="K116" s="280"/>
    </row>
    <row r="117" spans="1:11" s="79" customFormat="1" ht="12.75">
      <c r="A117" s="88"/>
      <c r="B117" s="88"/>
      <c r="C117" s="89"/>
      <c r="D117" s="317"/>
      <c r="E117" s="319"/>
      <c r="F117" s="478"/>
      <c r="G117" s="302"/>
      <c r="H117" s="336"/>
      <c r="I117" s="337"/>
      <c r="J117" s="280"/>
      <c r="K117" s="280"/>
    </row>
    <row r="118" spans="1:11" s="79" customFormat="1" ht="12.75">
      <c r="A118" s="88"/>
      <c r="B118" s="88"/>
      <c r="C118" s="89"/>
      <c r="D118" s="317"/>
      <c r="E118" s="319"/>
      <c r="F118" s="478"/>
      <c r="G118" s="302"/>
      <c r="H118" s="336"/>
      <c r="I118" s="337"/>
      <c r="J118" s="280"/>
      <c r="K118" s="280"/>
    </row>
    <row r="119" spans="1:11" s="79" customFormat="1" ht="12.75">
      <c r="A119" s="88"/>
      <c r="B119" s="88"/>
      <c r="C119" s="89"/>
      <c r="D119" s="317"/>
      <c r="E119" s="319"/>
      <c r="F119" s="478"/>
      <c r="G119" s="302"/>
      <c r="H119" s="336"/>
      <c r="I119" s="337"/>
      <c r="J119" s="280"/>
      <c r="K119" s="280"/>
    </row>
    <row r="120" spans="1:11" s="79" customFormat="1" ht="12.75">
      <c r="A120" s="88"/>
      <c r="B120" s="88"/>
      <c r="C120" s="89"/>
      <c r="D120" s="317"/>
      <c r="E120" s="319"/>
      <c r="F120" s="478"/>
      <c r="G120" s="302"/>
      <c r="H120" s="336"/>
      <c r="I120" s="337"/>
      <c r="J120" s="280"/>
      <c r="K120" s="280"/>
    </row>
    <row r="121" spans="1:11" s="79" customFormat="1" ht="12.75">
      <c r="A121" s="88"/>
      <c r="B121" s="88"/>
      <c r="C121" s="89"/>
      <c r="D121" s="317"/>
      <c r="E121" s="319"/>
      <c r="F121" s="478"/>
      <c r="G121" s="302"/>
      <c r="H121" s="336"/>
      <c r="I121" s="337"/>
      <c r="J121" s="280"/>
      <c r="K121" s="280"/>
    </row>
    <row r="122" spans="1:11" s="79" customFormat="1" ht="12.75">
      <c r="A122" s="88"/>
      <c r="B122" s="88"/>
      <c r="C122" s="89"/>
      <c r="D122" s="317"/>
      <c r="E122" s="319"/>
      <c r="F122" s="478"/>
      <c r="G122" s="302"/>
      <c r="H122" s="336"/>
      <c r="I122" s="337"/>
      <c r="J122" s="280"/>
      <c r="K122" s="280"/>
    </row>
    <row r="123" spans="1:11" s="79" customFormat="1" ht="12.75">
      <c r="A123" s="88"/>
      <c r="B123" s="88"/>
      <c r="C123" s="89"/>
      <c r="D123" s="317"/>
      <c r="E123" s="319"/>
      <c r="F123" s="478"/>
      <c r="G123" s="302"/>
      <c r="H123" s="336"/>
      <c r="I123" s="337"/>
      <c r="J123" s="280"/>
      <c r="K123" s="280"/>
    </row>
    <row r="124" spans="1:11" s="79" customFormat="1" ht="12.75">
      <c r="A124" s="88"/>
      <c r="B124" s="88"/>
      <c r="C124" s="89"/>
      <c r="D124" s="317"/>
      <c r="E124" s="319"/>
      <c r="F124" s="478"/>
      <c r="G124" s="302"/>
      <c r="H124" s="336"/>
      <c r="I124" s="337"/>
      <c r="J124" s="280"/>
      <c r="K124" s="280"/>
    </row>
    <row r="125" spans="1:11" s="79" customFormat="1" ht="12.75">
      <c r="A125" s="88"/>
      <c r="B125" s="88"/>
      <c r="C125" s="89"/>
      <c r="D125" s="317"/>
      <c r="E125" s="319"/>
      <c r="F125" s="478"/>
      <c r="G125" s="302"/>
      <c r="H125" s="336"/>
      <c r="I125" s="337"/>
      <c r="J125" s="280"/>
      <c r="K125" s="280"/>
    </row>
    <row r="126" spans="1:11" s="79" customFormat="1" ht="12.75">
      <c r="A126" s="88"/>
      <c r="B126" s="88"/>
      <c r="C126" s="89"/>
      <c r="D126" s="317"/>
      <c r="E126" s="319"/>
      <c r="F126" s="478"/>
      <c r="G126" s="302"/>
      <c r="H126" s="336"/>
      <c r="I126" s="337"/>
      <c r="J126" s="280"/>
      <c r="K126" s="280"/>
    </row>
    <row r="127" spans="1:11" s="79" customFormat="1" ht="12.75">
      <c r="A127" s="88"/>
      <c r="B127" s="88"/>
      <c r="C127" s="89"/>
      <c r="D127" s="317"/>
      <c r="E127" s="319"/>
      <c r="F127" s="478"/>
      <c r="G127" s="302"/>
      <c r="H127" s="336"/>
      <c r="I127" s="337"/>
      <c r="J127" s="280"/>
      <c r="K127" s="280"/>
    </row>
    <row r="128" spans="1:11" s="79" customFormat="1" ht="12.75">
      <c r="A128" s="88"/>
      <c r="B128" s="88"/>
      <c r="C128" s="89"/>
      <c r="D128" s="317"/>
      <c r="E128" s="319"/>
      <c r="F128" s="478"/>
      <c r="G128" s="302"/>
      <c r="H128" s="336"/>
      <c r="I128" s="337"/>
      <c r="J128" s="280"/>
      <c r="K128" s="280"/>
    </row>
    <row r="129" spans="1:11" s="79" customFormat="1" ht="12.75">
      <c r="A129" s="88"/>
      <c r="B129" s="88"/>
      <c r="C129" s="89"/>
      <c r="D129" s="317"/>
      <c r="E129" s="319"/>
      <c r="F129" s="478"/>
      <c r="G129" s="302"/>
      <c r="H129" s="336"/>
      <c r="I129" s="337"/>
      <c r="J129" s="280"/>
      <c r="K129" s="280"/>
    </row>
    <row r="130" spans="1:11" s="79" customFormat="1" ht="12.75">
      <c r="A130" s="88"/>
      <c r="B130" s="88"/>
      <c r="C130" s="89"/>
      <c r="D130" s="317"/>
      <c r="E130" s="319"/>
      <c r="F130" s="478"/>
      <c r="G130" s="302"/>
      <c r="H130" s="336"/>
      <c r="I130" s="337"/>
      <c r="J130" s="280"/>
      <c r="K130" s="280"/>
    </row>
    <row r="131" spans="1:11" s="79" customFormat="1" ht="12.75">
      <c r="A131" s="88"/>
      <c r="B131" s="88"/>
      <c r="C131" s="89"/>
      <c r="D131" s="317"/>
      <c r="E131" s="319"/>
      <c r="F131" s="478"/>
      <c r="G131" s="302"/>
      <c r="H131" s="336"/>
      <c r="I131" s="337"/>
      <c r="J131" s="280"/>
      <c r="K131" s="280"/>
    </row>
    <row r="132" spans="1:11" s="79" customFormat="1" ht="12.75">
      <c r="A132" s="88"/>
      <c r="B132" s="88"/>
      <c r="C132" s="89"/>
      <c r="D132" s="317"/>
      <c r="E132" s="319"/>
      <c r="F132" s="478"/>
      <c r="G132" s="302"/>
      <c r="H132" s="336"/>
      <c r="I132" s="337"/>
      <c r="J132" s="280"/>
      <c r="K132" s="280"/>
    </row>
    <row r="133" spans="1:11" s="79" customFormat="1" ht="12.75">
      <c r="A133" s="88"/>
      <c r="B133" s="88"/>
      <c r="C133" s="89"/>
      <c r="D133" s="317"/>
      <c r="E133" s="319"/>
      <c r="F133" s="478"/>
      <c r="G133" s="302"/>
      <c r="H133" s="336"/>
      <c r="I133" s="337"/>
      <c r="J133" s="280"/>
      <c r="K133" s="280"/>
    </row>
    <row r="134" spans="1:11" s="79" customFormat="1" ht="12.75">
      <c r="A134" s="88"/>
      <c r="B134" s="88"/>
      <c r="C134" s="89"/>
      <c r="D134" s="317"/>
      <c r="E134" s="319"/>
      <c r="F134" s="478"/>
      <c r="G134" s="302"/>
      <c r="H134" s="336"/>
      <c r="I134" s="337"/>
      <c r="J134" s="280"/>
      <c r="K134" s="280"/>
    </row>
    <row r="135" spans="1:11" s="79" customFormat="1" ht="12.75">
      <c r="A135" s="88"/>
      <c r="B135" s="88"/>
      <c r="C135" s="89"/>
      <c r="D135" s="317"/>
      <c r="E135" s="319"/>
      <c r="F135" s="478"/>
      <c r="G135" s="302"/>
      <c r="H135" s="336"/>
      <c r="I135" s="337"/>
      <c r="J135" s="280"/>
      <c r="K135" s="280"/>
    </row>
    <row r="136" spans="1:11" s="79" customFormat="1" ht="12.75">
      <c r="A136" s="88"/>
      <c r="B136" s="88"/>
      <c r="C136" s="89"/>
      <c r="D136" s="317"/>
      <c r="E136" s="319"/>
      <c r="F136" s="478"/>
      <c r="G136" s="302"/>
      <c r="H136" s="336"/>
      <c r="I136" s="337"/>
      <c r="J136" s="280"/>
      <c r="K136" s="280"/>
    </row>
    <row r="137" spans="1:11" s="79" customFormat="1" ht="12.75">
      <c r="A137" s="88"/>
      <c r="B137" s="88"/>
      <c r="C137" s="89"/>
      <c r="D137" s="317"/>
      <c r="E137" s="319"/>
      <c r="F137" s="478"/>
      <c r="G137" s="302"/>
      <c r="H137" s="336"/>
      <c r="I137" s="337"/>
      <c r="J137" s="280"/>
      <c r="K137" s="280"/>
    </row>
    <row r="138" spans="1:11" s="79" customFormat="1" ht="12.75">
      <c r="A138" s="88"/>
      <c r="B138" s="88"/>
      <c r="C138" s="89"/>
      <c r="D138" s="317"/>
      <c r="E138" s="319"/>
      <c r="F138" s="478"/>
      <c r="G138" s="302"/>
      <c r="H138" s="336"/>
      <c r="I138" s="337"/>
      <c r="J138" s="280"/>
      <c r="K138" s="280"/>
    </row>
    <row r="139" spans="1:11" s="79" customFormat="1" ht="12.75">
      <c r="A139" s="88"/>
      <c r="B139" s="88"/>
      <c r="C139" s="89"/>
      <c r="D139" s="317"/>
      <c r="E139" s="319"/>
      <c r="F139" s="478"/>
      <c r="G139" s="302"/>
      <c r="H139" s="336"/>
      <c r="I139" s="337"/>
      <c r="J139" s="280"/>
      <c r="K139" s="280"/>
    </row>
    <row r="140" spans="1:11" s="79" customFormat="1" ht="12.75">
      <c r="A140" s="88"/>
      <c r="B140" s="88"/>
      <c r="C140" s="89"/>
      <c r="D140" s="317"/>
      <c r="E140" s="319"/>
      <c r="F140" s="478"/>
      <c r="G140" s="302"/>
      <c r="H140" s="336"/>
      <c r="I140" s="337"/>
      <c r="J140" s="280"/>
      <c r="K140" s="280"/>
    </row>
    <row r="141" spans="1:11" s="79" customFormat="1" ht="12.75">
      <c r="A141" s="88"/>
      <c r="B141" s="88"/>
      <c r="C141" s="89"/>
      <c r="D141" s="317"/>
      <c r="E141" s="319"/>
      <c r="F141" s="478"/>
      <c r="G141" s="302"/>
      <c r="H141" s="336"/>
      <c r="I141" s="337"/>
      <c r="J141" s="280"/>
      <c r="K141" s="280"/>
    </row>
    <row r="142" spans="1:11" s="79" customFormat="1" ht="12.75">
      <c r="A142" s="88"/>
      <c r="B142" s="88"/>
      <c r="C142" s="89"/>
      <c r="D142" s="317"/>
      <c r="E142" s="319"/>
      <c r="F142" s="478"/>
      <c r="G142" s="302"/>
      <c r="H142" s="336"/>
      <c r="I142" s="337"/>
      <c r="J142" s="280"/>
      <c r="K142" s="280"/>
    </row>
    <row r="143" spans="1:11" s="79" customFormat="1" ht="12.75">
      <c r="A143" s="88"/>
      <c r="B143" s="88"/>
      <c r="C143" s="89"/>
      <c r="D143" s="317"/>
      <c r="E143" s="319"/>
      <c r="F143" s="478"/>
      <c r="G143" s="302"/>
      <c r="H143" s="336"/>
      <c r="I143" s="337"/>
      <c r="J143" s="280"/>
      <c r="K143" s="280"/>
    </row>
    <row r="144" spans="1:11" s="79" customFormat="1" ht="12.75">
      <c r="A144" s="88"/>
      <c r="B144" s="88"/>
      <c r="C144" s="89"/>
      <c r="D144" s="317"/>
      <c r="E144" s="319"/>
      <c r="F144" s="478"/>
      <c r="G144" s="302"/>
      <c r="H144" s="336"/>
      <c r="I144" s="337"/>
      <c r="J144" s="280"/>
      <c r="K144" s="280"/>
    </row>
    <row r="145" spans="1:11" s="79" customFormat="1" ht="12.75">
      <c r="A145" s="88"/>
      <c r="B145" s="88"/>
      <c r="C145" s="89"/>
      <c r="D145" s="317"/>
      <c r="E145" s="319"/>
      <c r="F145" s="478"/>
      <c r="G145" s="302"/>
      <c r="H145" s="336"/>
      <c r="I145" s="337"/>
      <c r="J145" s="280"/>
      <c r="K145" s="280"/>
    </row>
    <row r="146" spans="1:11" s="79" customFormat="1" ht="12.75">
      <c r="A146" s="88"/>
      <c r="B146" s="88"/>
      <c r="C146" s="89"/>
      <c r="D146" s="317"/>
      <c r="E146" s="319"/>
      <c r="F146" s="478"/>
      <c r="G146" s="302"/>
      <c r="H146" s="336"/>
      <c r="I146" s="337"/>
      <c r="J146" s="280"/>
      <c r="K146" s="280"/>
    </row>
    <row r="147" spans="1:11" s="79" customFormat="1" ht="12.75">
      <c r="A147" s="88"/>
      <c r="B147" s="88"/>
      <c r="C147" s="89"/>
      <c r="D147" s="317"/>
      <c r="E147" s="319"/>
      <c r="F147" s="478"/>
      <c r="G147" s="302"/>
      <c r="H147" s="336"/>
      <c r="I147" s="337"/>
      <c r="J147" s="280"/>
      <c r="K147" s="280"/>
    </row>
    <row r="148" spans="1:11" s="79" customFormat="1" ht="12.75">
      <c r="A148" s="88"/>
      <c r="B148" s="88"/>
      <c r="C148" s="89"/>
      <c r="D148" s="317"/>
      <c r="E148" s="319"/>
      <c r="F148" s="478"/>
      <c r="G148" s="302"/>
      <c r="H148" s="336"/>
      <c r="I148" s="337"/>
      <c r="J148" s="280"/>
      <c r="K148" s="280"/>
    </row>
    <row r="149" spans="1:11" s="79" customFormat="1" ht="12.75">
      <c r="A149" s="88"/>
      <c r="B149" s="88"/>
      <c r="C149" s="89"/>
      <c r="D149" s="317"/>
      <c r="E149" s="319"/>
      <c r="F149" s="478"/>
      <c r="G149" s="302"/>
      <c r="H149" s="336"/>
      <c r="I149" s="337"/>
      <c r="J149" s="280"/>
      <c r="K149" s="280"/>
    </row>
    <row r="150" spans="1:11" s="79" customFormat="1" ht="12.75">
      <c r="A150" s="88"/>
      <c r="B150" s="88"/>
      <c r="C150" s="89"/>
      <c r="D150" s="317"/>
      <c r="E150" s="319"/>
      <c r="F150" s="478"/>
      <c r="G150" s="302"/>
      <c r="H150" s="336"/>
      <c r="I150" s="337"/>
      <c r="J150" s="280"/>
      <c r="K150" s="280"/>
    </row>
    <row r="151" spans="1:11" s="79" customFormat="1" ht="12.75">
      <c r="A151" s="88"/>
      <c r="B151" s="88"/>
      <c r="C151" s="89"/>
      <c r="D151" s="317"/>
      <c r="E151" s="319"/>
      <c r="F151" s="478"/>
      <c r="G151" s="302"/>
      <c r="H151" s="336"/>
      <c r="I151" s="337"/>
      <c r="J151" s="280"/>
      <c r="K151" s="280"/>
    </row>
    <row r="152" spans="1:11" s="79" customFormat="1" ht="12.75">
      <c r="A152" s="88"/>
      <c r="B152" s="88"/>
      <c r="C152" s="89"/>
      <c r="D152" s="317"/>
      <c r="E152" s="319"/>
      <c r="F152" s="478"/>
      <c r="G152" s="302"/>
      <c r="H152" s="336"/>
      <c r="I152" s="337"/>
      <c r="J152" s="280"/>
      <c r="K152" s="280"/>
    </row>
    <row r="153" spans="1:11" s="79" customFormat="1" ht="12.75">
      <c r="A153" s="88"/>
      <c r="B153" s="88"/>
      <c r="C153" s="89"/>
      <c r="D153" s="317"/>
      <c r="E153" s="319"/>
      <c r="F153" s="478"/>
      <c r="G153" s="302"/>
      <c r="H153" s="336"/>
      <c r="I153" s="337"/>
      <c r="J153" s="280"/>
      <c r="K153" s="280"/>
    </row>
    <row r="154" spans="1:11" s="79" customFormat="1" ht="12.75">
      <c r="A154" s="88"/>
      <c r="B154" s="88"/>
      <c r="C154" s="89"/>
      <c r="D154" s="317"/>
      <c r="E154" s="319"/>
      <c r="F154" s="478"/>
      <c r="G154" s="302"/>
      <c r="H154" s="336"/>
      <c r="I154" s="337"/>
      <c r="J154" s="280"/>
      <c r="K154" s="280"/>
    </row>
    <row r="155" spans="1:11" s="79" customFormat="1" ht="12.75">
      <c r="A155" s="88"/>
      <c r="B155" s="88"/>
      <c r="C155" s="89"/>
      <c r="D155" s="317"/>
      <c r="E155" s="319"/>
      <c r="F155" s="478"/>
      <c r="G155" s="302"/>
      <c r="H155" s="336"/>
      <c r="I155" s="337"/>
      <c r="J155" s="280"/>
      <c r="K155" s="280"/>
    </row>
    <row r="156" spans="1:11" s="79" customFormat="1" ht="12.75">
      <c r="A156" s="88"/>
      <c r="B156" s="88"/>
      <c r="C156" s="89"/>
      <c r="D156" s="317"/>
      <c r="E156" s="319"/>
      <c r="F156" s="478"/>
      <c r="G156" s="302"/>
      <c r="H156" s="336"/>
      <c r="I156" s="337"/>
      <c r="J156" s="280"/>
      <c r="K156" s="280"/>
    </row>
    <row r="157" spans="1:11" s="79" customFormat="1" ht="12.75">
      <c r="A157" s="88"/>
      <c r="B157" s="88"/>
      <c r="C157" s="89"/>
      <c r="D157" s="317"/>
      <c r="E157" s="319"/>
      <c r="F157" s="478"/>
      <c r="G157" s="302"/>
      <c r="H157" s="336"/>
      <c r="I157" s="337"/>
      <c r="J157" s="280"/>
      <c r="K157" s="280"/>
    </row>
    <row r="158" spans="1:11" s="79" customFormat="1" ht="12.75">
      <c r="A158" s="88"/>
      <c r="B158" s="88"/>
      <c r="C158" s="89"/>
      <c r="D158" s="317"/>
      <c r="E158" s="319"/>
      <c r="F158" s="478"/>
      <c r="G158" s="302"/>
      <c r="H158" s="336"/>
      <c r="I158" s="337"/>
      <c r="J158" s="280"/>
      <c r="K158" s="280"/>
    </row>
    <row r="159" spans="1:11" s="79" customFormat="1" ht="12.75">
      <c r="A159" s="88"/>
      <c r="B159" s="88"/>
      <c r="C159" s="89"/>
      <c r="D159" s="317"/>
      <c r="E159" s="319"/>
      <c r="F159" s="478"/>
      <c r="G159" s="302"/>
      <c r="H159" s="336"/>
      <c r="I159" s="337"/>
      <c r="J159" s="280"/>
      <c r="K159" s="280"/>
    </row>
    <row r="160" spans="1:11" s="79" customFormat="1" ht="12.75">
      <c r="A160" s="88"/>
      <c r="B160" s="88"/>
      <c r="C160" s="89"/>
      <c r="D160" s="317"/>
      <c r="E160" s="319"/>
      <c r="F160" s="478"/>
      <c r="G160" s="302"/>
      <c r="H160" s="336"/>
      <c r="I160" s="337"/>
      <c r="J160" s="280"/>
      <c r="K160" s="280"/>
    </row>
    <row r="161" spans="1:11" s="79" customFormat="1" ht="12.75">
      <c r="A161" s="88"/>
      <c r="B161" s="88"/>
      <c r="C161" s="89"/>
      <c r="D161" s="317"/>
      <c r="E161" s="319"/>
      <c r="F161" s="478"/>
      <c r="G161" s="302"/>
      <c r="H161" s="336"/>
      <c r="I161" s="337"/>
      <c r="J161" s="280"/>
      <c r="K161" s="280"/>
    </row>
    <row r="162" spans="1:11" s="79" customFormat="1" ht="12.75">
      <c r="A162" s="88"/>
      <c r="B162" s="88"/>
      <c r="C162" s="89"/>
      <c r="D162" s="317"/>
      <c r="E162" s="319"/>
      <c r="F162" s="478"/>
      <c r="G162" s="302"/>
      <c r="H162" s="336"/>
      <c r="I162" s="337"/>
      <c r="J162" s="280"/>
      <c r="K162" s="280"/>
    </row>
    <row r="163" spans="1:11" s="79" customFormat="1" ht="12.75">
      <c r="A163" s="88"/>
      <c r="B163" s="88"/>
      <c r="C163" s="89"/>
      <c r="D163" s="317"/>
      <c r="E163" s="319"/>
      <c r="F163" s="478"/>
      <c r="G163" s="302"/>
      <c r="H163" s="336"/>
      <c r="I163" s="337"/>
      <c r="J163" s="280"/>
      <c r="K163" s="280"/>
    </row>
    <row r="164" spans="1:11" s="79" customFormat="1" ht="12.75">
      <c r="A164" s="88"/>
      <c r="B164" s="88"/>
      <c r="C164" s="89"/>
      <c r="D164" s="317"/>
      <c r="E164" s="319"/>
      <c r="F164" s="478"/>
      <c r="G164" s="302"/>
      <c r="H164" s="336"/>
      <c r="I164" s="337"/>
      <c r="J164" s="280"/>
      <c r="K164" s="280"/>
    </row>
    <row r="165" spans="1:11" s="79" customFormat="1" ht="12.75">
      <c r="A165" s="88"/>
      <c r="B165" s="88"/>
      <c r="C165" s="89"/>
      <c r="D165" s="317"/>
      <c r="E165" s="319"/>
      <c r="F165" s="478"/>
      <c r="G165" s="302"/>
      <c r="H165" s="336"/>
      <c r="I165" s="337"/>
      <c r="J165" s="280"/>
      <c r="K165" s="280"/>
    </row>
    <row r="166" spans="1:11" s="79" customFormat="1" ht="12.75">
      <c r="A166" s="88"/>
      <c r="B166" s="88"/>
      <c r="C166" s="89"/>
      <c r="D166" s="317"/>
      <c r="E166" s="319"/>
      <c r="F166" s="478"/>
      <c r="G166" s="302"/>
      <c r="H166" s="336"/>
      <c r="I166" s="337"/>
      <c r="J166" s="280"/>
      <c r="K166" s="280"/>
    </row>
    <row r="167" spans="1:11" s="79" customFormat="1" ht="12.75">
      <c r="A167" s="88"/>
      <c r="B167" s="88"/>
      <c r="C167" s="89"/>
      <c r="D167" s="317"/>
      <c r="E167" s="319"/>
      <c r="F167" s="478"/>
      <c r="G167" s="302"/>
      <c r="H167" s="336"/>
      <c r="I167" s="337"/>
      <c r="J167" s="280"/>
      <c r="K167" s="280"/>
    </row>
    <row r="168" spans="1:11" s="79" customFormat="1" ht="12.75">
      <c r="A168" s="88"/>
      <c r="B168" s="88"/>
      <c r="C168" s="89"/>
      <c r="D168" s="317"/>
      <c r="E168" s="319"/>
      <c r="F168" s="478"/>
      <c r="G168" s="302"/>
      <c r="H168" s="336"/>
      <c r="I168" s="337"/>
      <c r="J168" s="280"/>
      <c r="K168" s="280"/>
    </row>
    <row r="169" spans="1:11" s="79" customFormat="1" ht="12.75">
      <c r="A169" s="88"/>
      <c r="B169" s="88"/>
      <c r="C169" s="89"/>
      <c r="D169" s="317"/>
      <c r="E169" s="319"/>
      <c r="F169" s="478"/>
      <c r="G169" s="302"/>
      <c r="H169" s="336"/>
      <c r="I169" s="337"/>
      <c r="J169" s="280"/>
      <c r="K169" s="280"/>
    </row>
    <row r="170" spans="1:11" s="79" customFormat="1" ht="12.75">
      <c r="A170" s="88"/>
      <c r="B170" s="88"/>
      <c r="C170" s="89"/>
      <c r="D170" s="317"/>
      <c r="E170" s="319"/>
      <c r="F170" s="478"/>
      <c r="G170" s="302"/>
      <c r="H170" s="336"/>
      <c r="I170" s="337"/>
      <c r="J170" s="280"/>
      <c r="K170" s="280"/>
    </row>
    <row r="171" spans="1:11" s="79" customFormat="1" ht="12.75">
      <c r="A171" s="88"/>
      <c r="B171" s="88"/>
      <c r="C171" s="89"/>
      <c r="D171" s="317"/>
      <c r="E171" s="319"/>
      <c r="F171" s="478"/>
      <c r="G171" s="302"/>
      <c r="H171" s="336"/>
      <c r="I171" s="337"/>
      <c r="J171" s="280"/>
      <c r="K171" s="280"/>
    </row>
    <row r="172" spans="1:11" s="79" customFormat="1" ht="12.75">
      <c r="A172" s="88"/>
      <c r="B172" s="88"/>
      <c r="C172" s="89"/>
      <c r="D172" s="317"/>
      <c r="E172" s="319"/>
      <c r="F172" s="478"/>
      <c r="G172" s="302"/>
      <c r="H172" s="336"/>
      <c r="I172" s="337"/>
      <c r="J172" s="280"/>
      <c r="K172" s="280"/>
    </row>
    <row r="173" spans="1:11" s="79" customFormat="1" ht="12.75">
      <c r="A173" s="88"/>
      <c r="B173" s="88"/>
      <c r="C173" s="89"/>
      <c r="D173" s="317"/>
      <c r="E173" s="319"/>
      <c r="F173" s="478"/>
      <c r="G173" s="302"/>
      <c r="H173" s="336"/>
      <c r="I173" s="337"/>
      <c r="J173" s="280"/>
      <c r="K173" s="280"/>
    </row>
    <row r="174" spans="1:11" s="79" customFormat="1" ht="12.75">
      <c r="A174" s="88"/>
      <c r="B174" s="88"/>
      <c r="C174" s="89"/>
      <c r="D174" s="317"/>
      <c r="E174" s="319"/>
      <c r="F174" s="478"/>
      <c r="G174" s="302"/>
      <c r="H174" s="336"/>
      <c r="I174" s="337"/>
      <c r="J174" s="280"/>
      <c r="K174" s="280"/>
    </row>
  </sheetData>
  <sheetProtection password="CAEC" sheet="1" objects="1" scenarios="1"/>
  <mergeCells count="2">
    <mergeCell ref="L6:L13"/>
    <mergeCell ref="M6:M7"/>
  </mergeCells>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&amp;R&amp;"Projekt,Regular"&amp;72P&amp;"ProArc,Regular"&amp;18          </oddHeader>
    <oddFooter>&amp;C&amp;6 &amp; List: &amp;A&amp;R&amp;9&amp;P</oddFooter>
  </headerFooter>
</worksheet>
</file>

<file path=xl/worksheets/sheet9.xml><?xml version="1.0" encoding="utf-8"?>
<worksheet xmlns="http://schemas.openxmlformats.org/spreadsheetml/2006/main" xmlns:r="http://schemas.openxmlformats.org/officeDocument/2006/relationships">
  <sheetPr codeName="List27"/>
  <dimension ref="A1:P140"/>
  <sheetViews>
    <sheetView view="pageBreakPreview" zoomScale="120" zoomScaleSheetLayoutView="120" zoomScalePageLayoutView="0" workbookViewId="0" topLeftCell="A8">
      <selection activeCell="M34" sqref="M34"/>
    </sheetView>
  </sheetViews>
  <sheetFormatPr defaultColWidth="9.00390625" defaultRowHeight="12.75"/>
  <cols>
    <col min="1" max="1" width="2.625" style="77" customWidth="1"/>
    <col min="2" max="2" width="4.375" style="77" customWidth="1"/>
    <col min="3" max="3" width="43.75390625" style="111" customWidth="1"/>
    <col min="4" max="4" width="6.25390625" style="300" customWidth="1"/>
    <col min="5" max="5" width="7.625" style="345" customWidth="1"/>
    <col min="6" max="6" width="9.625" style="477" customWidth="1"/>
    <col min="7" max="7" width="13.25390625" style="287" customWidth="1"/>
    <col min="8" max="8" width="20.375" style="301" hidden="1" customWidth="1"/>
    <col min="9" max="9" width="11.75390625" style="337" hidden="1" customWidth="1"/>
    <col min="10" max="11" width="11.75390625" style="183" hidden="1" customWidth="1"/>
    <col min="12" max="12" width="16.75390625" style="122" customWidth="1"/>
    <col min="13" max="13" width="9.875" style="122" customWidth="1"/>
    <col min="14" max="14" width="2.625" style="122" bestFit="1" customWidth="1"/>
    <col min="15" max="15" width="9.125" style="122" customWidth="1"/>
    <col min="16" max="16" width="9.00390625" style="122" customWidth="1"/>
    <col min="17" max="16384" width="9.125" style="122" customWidth="1"/>
  </cols>
  <sheetData>
    <row r="1" spans="1:12" s="123" customFormat="1" ht="18.75">
      <c r="A1" s="107" t="str">
        <f>+OSNOVA!A2</f>
        <v>POPIS DEL S PREDRAČUNOM</v>
      </c>
      <c r="C1" s="107"/>
      <c r="D1" s="294"/>
      <c r="E1" s="343"/>
      <c r="F1" s="475"/>
      <c r="G1" s="295"/>
      <c r="H1" s="296"/>
      <c r="I1" s="337"/>
      <c r="J1" s="276"/>
      <c r="K1" s="276"/>
      <c r="L1" s="76"/>
    </row>
    <row r="2" spans="1:12" s="123" customFormat="1" ht="18.75">
      <c r="A2" s="107"/>
      <c r="B2" s="107"/>
      <c r="C2" s="107"/>
      <c r="D2" s="294"/>
      <c r="E2" s="343"/>
      <c r="F2" s="475"/>
      <c r="G2" s="295"/>
      <c r="H2" s="296"/>
      <c r="I2" s="337"/>
      <c r="J2" s="276"/>
      <c r="K2" s="276"/>
      <c r="L2" s="76"/>
    </row>
    <row r="3" spans="1:12" s="123" customFormat="1" ht="18.75">
      <c r="A3" s="107" t="str">
        <f>+OZN</f>
        <v>3.</v>
      </c>
      <c r="C3" s="107" t="str">
        <f>+DEL</f>
        <v>GRADBENOOBRTNIŠKA DELA</v>
      </c>
      <c r="D3" s="294"/>
      <c r="E3" s="343"/>
      <c r="F3" s="475"/>
      <c r="G3" s="295"/>
      <c r="H3" s="296"/>
      <c r="I3" s="337"/>
      <c r="J3" s="276"/>
      <c r="K3" s="276"/>
      <c r="L3" s="76"/>
    </row>
    <row r="4" spans="1:13" s="123" customFormat="1" ht="18.75">
      <c r="A4" s="107"/>
      <c r="B4" s="106"/>
      <c r="C4" s="107"/>
      <c r="D4" s="294"/>
      <c r="E4" s="343"/>
      <c r="F4" s="475"/>
      <c r="G4" s="295"/>
      <c r="H4" s="296"/>
      <c r="I4" s="337"/>
      <c r="J4" s="276"/>
      <c r="K4" s="276"/>
      <c r="L4" s="93"/>
      <c r="M4" s="76"/>
    </row>
    <row r="5" spans="1:13" s="173" customFormat="1" ht="18.75">
      <c r="A5" s="290" t="str">
        <f>OSNOVA!G41</f>
        <v>A.</v>
      </c>
      <c r="B5" s="169"/>
      <c r="C5" s="168" t="str">
        <f>OSNOVA!H41</f>
        <v>GRADBENA DELA</v>
      </c>
      <c r="D5" s="297"/>
      <c r="E5" s="344"/>
      <c r="F5" s="476"/>
      <c r="G5" s="298"/>
      <c r="H5" s="299"/>
      <c r="I5" s="337"/>
      <c r="J5" s="273"/>
      <c r="K5" s="273"/>
      <c r="L5" s="174"/>
      <c r="M5" s="175"/>
    </row>
    <row r="6" spans="1:13" ht="14.25" customHeight="1">
      <c r="A6" s="97" t="s">
        <v>148</v>
      </c>
      <c r="B6" s="97"/>
      <c r="L6" s="509"/>
      <c r="M6" s="510"/>
    </row>
    <row r="7" spans="3:13" ht="72">
      <c r="C7" s="390" t="s">
        <v>238</v>
      </c>
      <c r="D7" s="302"/>
      <c r="E7" s="318"/>
      <c r="F7" s="478"/>
      <c r="G7" s="302"/>
      <c r="L7" s="509"/>
      <c r="M7" s="510"/>
    </row>
    <row r="8" spans="3:13" ht="24">
      <c r="C8" s="356" t="s">
        <v>243</v>
      </c>
      <c r="D8" s="302"/>
      <c r="E8" s="318"/>
      <c r="F8" s="478"/>
      <c r="G8" s="302"/>
      <c r="L8" s="509"/>
      <c r="M8" s="135"/>
    </row>
    <row r="9" spans="3:13" ht="24">
      <c r="C9" s="342" t="s">
        <v>246</v>
      </c>
      <c r="D9" s="302"/>
      <c r="E9" s="318"/>
      <c r="F9" s="478"/>
      <c r="G9" s="302"/>
      <c r="L9" s="509"/>
      <c r="M9" s="135"/>
    </row>
    <row r="10" spans="3:13" ht="12.75">
      <c r="C10" s="342"/>
      <c r="D10" s="302"/>
      <c r="E10" s="318"/>
      <c r="F10" s="478"/>
      <c r="G10" s="302"/>
      <c r="L10" s="509"/>
      <c r="M10" s="135"/>
    </row>
    <row r="11" spans="3:13" ht="12.75">
      <c r="C11" s="342"/>
      <c r="D11" s="302"/>
      <c r="E11" s="318"/>
      <c r="F11" s="478"/>
      <c r="G11" s="302"/>
      <c r="L11" s="509"/>
      <c r="M11" s="135"/>
    </row>
    <row r="12" spans="1:13" ht="12.75" customHeight="1">
      <c r="A12" s="97" t="s">
        <v>157</v>
      </c>
      <c r="B12" s="97"/>
      <c r="C12" s="116"/>
      <c r="D12" s="302"/>
      <c r="E12" s="318"/>
      <c r="F12" s="478"/>
      <c r="G12" s="302"/>
      <c r="L12" s="509"/>
      <c r="M12" s="78"/>
    </row>
    <row r="13" spans="1:16" s="120" customFormat="1" ht="12.75">
      <c r="A13" s="98" t="s">
        <v>250</v>
      </c>
      <c r="B13" s="98"/>
      <c r="C13" s="132" t="s">
        <v>251</v>
      </c>
      <c r="D13" s="303" t="s">
        <v>252</v>
      </c>
      <c r="E13" s="346" t="s">
        <v>253</v>
      </c>
      <c r="F13" s="479" t="s">
        <v>254</v>
      </c>
      <c r="G13" s="304" t="s">
        <v>255</v>
      </c>
      <c r="H13" s="305"/>
      <c r="I13" s="338"/>
      <c r="J13" s="274"/>
      <c r="K13" s="274"/>
      <c r="M13" s="122"/>
      <c r="O13" s="121"/>
      <c r="P13" s="121"/>
    </row>
    <row r="14" spans="3:7" ht="12.75">
      <c r="C14" s="133"/>
      <c r="G14" s="306"/>
    </row>
    <row r="15" spans="1:11" s="179" customFormat="1" ht="16.5" thickBot="1">
      <c r="A15" s="176"/>
      <c r="B15" s="177" t="s">
        <v>175</v>
      </c>
      <c r="C15" s="178" t="str">
        <f>OSNOVA!H49</f>
        <v>Zidarska dela </v>
      </c>
      <c r="D15" s="307"/>
      <c r="E15" s="347"/>
      <c r="F15" s="480"/>
      <c r="G15" s="308"/>
      <c r="H15" s="309"/>
      <c r="I15" s="337"/>
      <c r="J15" s="277"/>
      <c r="K15" s="277"/>
    </row>
    <row r="16" spans="1:7" ht="12.75">
      <c r="A16" s="160"/>
      <c r="B16" s="112"/>
      <c r="C16" s="133"/>
      <c r="G16" s="306"/>
    </row>
    <row r="17" spans="1:11" ht="48">
      <c r="A17" s="161" t="str">
        <f>$B$15</f>
        <v>V.</v>
      </c>
      <c r="B17" s="156">
        <f>1</f>
        <v>1</v>
      </c>
      <c r="C17" s="359" t="s">
        <v>6</v>
      </c>
      <c r="D17" s="310" t="s">
        <v>172</v>
      </c>
      <c r="E17" s="348">
        <v>979.8</v>
      </c>
      <c r="F17" s="481"/>
      <c r="G17" s="311">
        <f>IF(OSNOVA!$B$53=1,E17*F17,"")</f>
        <v>0</v>
      </c>
      <c r="H17" s="312"/>
      <c r="I17" s="339"/>
      <c r="J17" s="278"/>
      <c r="K17" s="278"/>
    </row>
    <row r="18" spans="1:7" ht="12.75">
      <c r="A18" s="160"/>
      <c r="B18" s="112"/>
      <c r="C18" s="133"/>
      <c r="G18" s="306"/>
    </row>
    <row r="19" spans="1:11" ht="60">
      <c r="A19" s="161" t="str">
        <f>$B$15</f>
        <v>V.</v>
      </c>
      <c r="B19" s="156">
        <f>COUNT($A$17:B18)+1</f>
        <v>2</v>
      </c>
      <c r="C19" s="359" t="s">
        <v>210</v>
      </c>
      <c r="D19" s="310" t="s">
        <v>172</v>
      </c>
      <c r="E19" s="348">
        <v>298.5</v>
      </c>
      <c r="F19" s="481"/>
      <c r="G19" s="311">
        <f>IF(OSNOVA!$B$53=1,E19*F19,"")</f>
        <v>0</v>
      </c>
      <c r="H19" s="312"/>
      <c r="I19" s="339"/>
      <c r="J19" s="278"/>
      <c r="K19" s="278"/>
    </row>
    <row r="20" spans="1:11" ht="12.75">
      <c r="A20" s="161"/>
      <c r="B20" s="156"/>
      <c r="C20" s="359"/>
      <c r="D20" s="310"/>
      <c r="E20" s="348"/>
      <c r="F20" s="481"/>
      <c r="G20" s="311"/>
      <c r="H20" s="316"/>
      <c r="J20" s="279"/>
      <c r="K20" s="279"/>
    </row>
    <row r="21" spans="1:11" ht="12.75">
      <c r="A21" s="161" t="str">
        <f>$B$15</f>
        <v>V.</v>
      </c>
      <c r="B21" s="156">
        <f>COUNT($A$17:B20)+1</f>
        <v>3</v>
      </c>
      <c r="C21" s="434" t="s">
        <v>290</v>
      </c>
      <c r="D21" s="310"/>
      <c r="E21" s="348"/>
      <c r="F21" s="481"/>
      <c r="G21" s="311"/>
      <c r="H21" s="316"/>
      <c r="J21" s="279"/>
      <c r="K21" s="279"/>
    </row>
    <row r="22" spans="1:11" ht="12.75">
      <c r="A22" s="161"/>
      <c r="B22" s="156"/>
      <c r="C22" s="445" t="s">
        <v>7</v>
      </c>
      <c r="D22" s="310" t="s">
        <v>79</v>
      </c>
      <c r="E22" s="348">
        <v>30</v>
      </c>
      <c r="F22" s="481"/>
      <c r="G22" s="311">
        <f>IF(OSNOVA!$B$53=1,E22*F22,"")</f>
        <v>0</v>
      </c>
      <c r="H22" s="312"/>
      <c r="I22" s="339"/>
      <c r="J22" s="278"/>
      <c r="K22" s="278"/>
    </row>
    <row r="23" spans="1:11" ht="12.75">
      <c r="A23" s="161"/>
      <c r="B23" s="156"/>
      <c r="C23" s="445" t="s">
        <v>8</v>
      </c>
      <c r="D23" s="310" t="s">
        <v>79</v>
      </c>
      <c r="E23" s="348">
        <v>30</v>
      </c>
      <c r="F23" s="481"/>
      <c r="G23" s="311">
        <f>IF(OSNOVA!$B$53=1,E23*F23,"")</f>
        <v>0</v>
      </c>
      <c r="H23" s="312"/>
      <c r="I23" s="339"/>
      <c r="J23" s="278"/>
      <c r="K23" s="278"/>
    </row>
    <row r="24" spans="1:11" ht="12.75">
      <c r="A24" s="161"/>
      <c r="B24" s="156"/>
      <c r="C24" s="445"/>
      <c r="D24" s="310"/>
      <c r="E24" s="348"/>
      <c r="F24" s="481"/>
      <c r="G24" s="311"/>
      <c r="H24" s="316"/>
      <c r="J24" s="279"/>
      <c r="K24" s="279"/>
    </row>
    <row r="25" spans="1:11" ht="12.75">
      <c r="A25" s="161"/>
      <c r="B25" s="156"/>
      <c r="C25" s="445"/>
      <c r="D25" s="310"/>
      <c r="E25" s="348"/>
      <c r="F25" s="481"/>
      <c r="G25" s="311"/>
      <c r="H25" s="316"/>
      <c r="J25" s="279"/>
      <c r="K25" s="279"/>
    </row>
    <row r="26" spans="1:11" s="150" customFormat="1" ht="13.5" thickBot="1">
      <c r="A26" s="163"/>
      <c r="B26" s="158"/>
      <c r="C26" s="414"/>
      <c r="D26" s="320"/>
      <c r="E26" s="149" t="str">
        <f>CONCATENATE(B15," ",C15," - SKUPAJ:")</f>
        <v>V. Zidarska dela  - SKUPAJ:</v>
      </c>
      <c r="F26" s="484"/>
      <c r="G26" s="321">
        <f>IF(OSNOVA!$B$53=1,SUM(G16:G25),"")</f>
        <v>0</v>
      </c>
      <c r="H26" s="322"/>
      <c r="I26" s="341"/>
      <c r="J26" s="199"/>
      <c r="K26" s="199"/>
    </row>
    <row r="27" spans="1:11" s="125" customFormat="1" ht="15">
      <c r="A27" s="164"/>
      <c r="B27" s="159"/>
      <c r="C27" s="114"/>
      <c r="D27" s="323"/>
      <c r="E27" s="350"/>
      <c r="F27" s="485"/>
      <c r="G27" s="324"/>
      <c r="H27" s="325"/>
      <c r="I27" s="341"/>
      <c r="J27" s="272"/>
      <c r="K27" s="272"/>
    </row>
    <row r="28" spans="1:12" s="185" customFormat="1" ht="14.25" customHeight="1">
      <c r="A28" s="180"/>
      <c r="B28" s="180"/>
      <c r="C28" s="181"/>
      <c r="D28" s="326"/>
      <c r="E28" s="351"/>
      <c r="F28" s="486"/>
      <c r="G28" s="327"/>
      <c r="H28" s="328"/>
      <c r="I28" s="337"/>
      <c r="J28" s="183"/>
      <c r="K28" s="183"/>
      <c r="L28" s="184"/>
    </row>
    <row r="29" spans="1:11" s="185" customFormat="1" ht="12.75" customHeight="1">
      <c r="A29" s="97"/>
      <c r="B29" s="186"/>
      <c r="C29" s="187"/>
      <c r="D29" s="329"/>
      <c r="E29" s="314"/>
      <c r="F29" s="487"/>
      <c r="G29" s="329"/>
      <c r="H29" s="328"/>
      <c r="I29" s="337"/>
      <c r="J29" s="183"/>
      <c r="K29" s="183"/>
    </row>
    <row r="30" spans="1:16" s="150" customFormat="1" ht="12.75">
      <c r="A30" s="189"/>
      <c r="B30" s="189"/>
      <c r="C30" s="190"/>
      <c r="D30" s="330"/>
      <c r="E30" s="352"/>
      <c r="F30" s="488"/>
      <c r="G30" s="127"/>
      <c r="H30" s="331"/>
      <c r="I30" s="341"/>
      <c r="J30" s="199"/>
      <c r="K30" s="199"/>
      <c r="M30" s="185"/>
      <c r="O30" s="188"/>
      <c r="P30" s="188"/>
    </row>
    <row r="31" spans="1:11" s="152" customFormat="1" ht="12.75">
      <c r="A31" s="151"/>
      <c r="B31" s="151"/>
      <c r="D31" s="392"/>
      <c r="E31" s="399"/>
      <c r="F31" s="489"/>
      <c r="G31" s="332"/>
      <c r="H31" s="333"/>
      <c r="I31" s="341"/>
      <c r="J31" s="275"/>
      <c r="K31" s="275"/>
    </row>
    <row r="32" spans="1:11" s="185" customFormat="1" ht="12.75">
      <c r="A32" s="193"/>
      <c r="B32" s="193"/>
      <c r="C32" s="400"/>
      <c r="D32" s="393"/>
      <c r="E32" s="399"/>
      <c r="F32" s="490"/>
      <c r="G32" s="334"/>
      <c r="H32" s="328"/>
      <c r="I32" s="337"/>
      <c r="J32" s="183"/>
      <c r="K32" s="183"/>
    </row>
    <row r="33" spans="1:11" s="152" customFormat="1" ht="12.75">
      <c r="A33" s="151"/>
      <c r="B33" s="151"/>
      <c r="C33" s="398"/>
      <c r="D33" s="394"/>
      <c r="E33" s="401"/>
      <c r="F33" s="489"/>
      <c r="G33" s="332"/>
      <c r="H33" s="333"/>
      <c r="I33" s="341"/>
      <c r="J33" s="275"/>
      <c r="K33" s="275"/>
    </row>
    <row r="34" spans="1:11" s="152" customFormat="1" ht="12.75">
      <c r="A34" s="151"/>
      <c r="B34" s="151"/>
      <c r="C34" s="400"/>
      <c r="D34" s="393"/>
      <c r="E34" s="399"/>
      <c r="F34" s="489"/>
      <c r="G34" s="332"/>
      <c r="H34" s="333"/>
      <c r="I34" s="341"/>
      <c r="J34" s="275"/>
      <c r="K34" s="275"/>
    </row>
    <row r="35" spans="1:16" s="185" customFormat="1" ht="12.75">
      <c r="A35" s="198"/>
      <c r="B35" s="198"/>
      <c r="D35" s="392"/>
      <c r="E35" s="399"/>
      <c r="F35" s="491"/>
      <c r="G35" s="335"/>
      <c r="H35" s="322"/>
      <c r="I35" s="341"/>
      <c r="J35" s="199"/>
      <c r="K35" s="199"/>
      <c r="P35" s="153"/>
    </row>
    <row r="36" spans="1:11" s="152" customFormat="1" ht="12.75">
      <c r="A36" s="154"/>
      <c r="B36" s="151"/>
      <c r="C36" s="400"/>
      <c r="D36" s="393"/>
      <c r="E36" s="399"/>
      <c r="F36" s="489"/>
      <c r="G36" s="332"/>
      <c r="H36" s="333"/>
      <c r="I36" s="341"/>
      <c r="J36" s="275"/>
      <c r="K36" s="275"/>
    </row>
    <row r="37" spans="1:11" s="185" customFormat="1" ht="12.75">
      <c r="A37" s="195"/>
      <c r="B37" s="195"/>
      <c r="C37" s="398"/>
      <c r="D37" s="394"/>
      <c r="E37" s="401"/>
      <c r="F37" s="490"/>
      <c r="G37" s="329"/>
      <c r="H37" s="328"/>
      <c r="I37" s="337"/>
      <c r="J37" s="183"/>
      <c r="K37" s="183"/>
    </row>
    <row r="38" spans="1:11" s="79" customFormat="1" ht="12.75">
      <c r="A38" s="88"/>
      <c r="B38" s="88"/>
      <c r="C38" s="400"/>
      <c r="D38" s="393"/>
      <c r="E38" s="399"/>
      <c r="F38" s="478"/>
      <c r="G38" s="302"/>
      <c r="H38" s="336"/>
      <c r="I38" s="337"/>
      <c r="J38" s="280"/>
      <c r="K38" s="280"/>
    </row>
    <row r="39" spans="1:11" s="79" customFormat="1" ht="12.75">
      <c r="A39" s="88"/>
      <c r="B39" s="88"/>
      <c r="D39" s="392"/>
      <c r="E39" s="399"/>
      <c r="F39" s="478"/>
      <c r="G39" s="302"/>
      <c r="H39" s="336"/>
      <c r="I39" s="337"/>
      <c r="J39" s="280"/>
      <c r="K39" s="280"/>
    </row>
    <row r="40" spans="1:11" s="79" customFormat="1" ht="12.75">
      <c r="A40" s="88"/>
      <c r="B40" s="88"/>
      <c r="C40" s="400"/>
      <c r="D40" s="393"/>
      <c r="E40" s="401"/>
      <c r="F40" s="478"/>
      <c r="G40" s="302"/>
      <c r="H40" s="336"/>
      <c r="I40" s="337"/>
      <c r="J40" s="280"/>
      <c r="K40" s="280"/>
    </row>
    <row r="41" spans="1:11" s="79" customFormat="1" ht="12.75">
      <c r="A41" s="88"/>
      <c r="B41" s="88"/>
      <c r="C41" s="89"/>
      <c r="D41" s="317"/>
      <c r="E41" s="319"/>
      <c r="F41" s="478"/>
      <c r="G41" s="302"/>
      <c r="H41" s="336"/>
      <c r="I41" s="337"/>
      <c r="J41" s="280"/>
      <c r="K41" s="280"/>
    </row>
    <row r="42" spans="1:11" s="79" customFormat="1" ht="12.75">
      <c r="A42" s="88"/>
      <c r="B42" s="88"/>
      <c r="C42" s="89"/>
      <c r="D42" s="317"/>
      <c r="E42" s="319"/>
      <c r="F42" s="478"/>
      <c r="G42" s="302"/>
      <c r="H42" s="336"/>
      <c r="I42" s="337"/>
      <c r="J42" s="280"/>
      <c r="K42" s="280"/>
    </row>
    <row r="43" spans="1:11" s="79" customFormat="1" ht="12.75">
      <c r="A43" s="88"/>
      <c r="B43" s="88"/>
      <c r="C43" s="89"/>
      <c r="D43" s="317"/>
      <c r="E43" s="319"/>
      <c r="F43" s="478"/>
      <c r="G43" s="302"/>
      <c r="H43" s="336"/>
      <c r="I43" s="337"/>
      <c r="J43" s="280"/>
      <c r="K43" s="280"/>
    </row>
    <row r="44" spans="1:11" s="79" customFormat="1" ht="12.75">
      <c r="A44" s="88"/>
      <c r="B44" s="88"/>
      <c r="C44" s="89"/>
      <c r="D44" s="317"/>
      <c r="E44" s="319"/>
      <c r="F44" s="478"/>
      <c r="G44" s="302"/>
      <c r="H44" s="336"/>
      <c r="I44" s="337"/>
      <c r="J44" s="280"/>
      <c r="K44" s="280"/>
    </row>
    <row r="45" spans="1:11" s="79" customFormat="1" ht="12.75">
      <c r="A45" s="88"/>
      <c r="B45" s="88"/>
      <c r="C45" s="89"/>
      <c r="D45" s="317"/>
      <c r="E45" s="319"/>
      <c r="F45" s="478"/>
      <c r="G45" s="302"/>
      <c r="H45" s="336"/>
      <c r="I45" s="337"/>
      <c r="J45" s="280"/>
      <c r="K45" s="280"/>
    </row>
    <row r="46" spans="1:11" s="79" customFormat="1" ht="12.75">
      <c r="A46" s="88"/>
      <c r="B46" s="88"/>
      <c r="C46" s="89"/>
      <c r="D46" s="317"/>
      <c r="E46" s="319"/>
      <c r="F46" s="478"/>
      <c r="G46" s="302"/>
      <c r="H46" s="336"/>
      <c r="I46" s="337"/>
      <c r="J46" s="280"/>
      <c r="K46" s="280"/>
    </row>
    <row r="47" spans="1:11" s="79" customFormat="1" ht="12.75">
      <c r="A47" s="88"/>
      <c r="B47" s="88"/>
      <c r="C47" s="89"/>
      <c r="D47" s="317"/>
      <c r="E47" s="319"/>
      <c r="F47" s="478"/>
      <c r="G47" s="302"/>
      <c r="H47" s="336"/>
      <c r="I47" s="337"/>
      <c r="J47" s="280"/>
      <c r="K47" s="280"/>
    </row>
    <row r="48" spans="1:11" s="79" customFormat="1" ht="12.75">
      <c r="A48" s="88"/>
      <c r="B48" s="88"/>
      <c r="C48" s="89"/>
      <c r="D48" s="317"/>
      <c r="E48" s="319"/>
      <c r="F48" s="478"/>
      <c r="G48" s="302"/>
      <c r="H48" s="336"/>
      <c r="I48" s="337"/>
      <c r="J48" s="280"/>
      <c r="K48" s="280"/>
    </row>
    <row r="49" spans="1:11" s="79" customFormat="1" ht="12.75">
      <c r="A49" s="88"/>
      <c r="B49" s="88"/>
      <c r="C49" s="89"/>
      <c r="D49" s="317"/>
      <c r="E49" s="319"/>
      <c r="F49" s="478"/>
      <c r="G49" s="302"/>
      <c r="H49" s="336"/>
      <c r="I49" s="337"/>
      <c r="J49" s="280"/>
      <c r="K49" s="280"/>
    </row>
    <row r="50" spans="1:11" s="79" customFormat="1" ht="12.75">
      <c r="A50" s="88"/>
      <c r="B50" s="88"/>
      <c r="C50" s="89"/>
      <c r="D50" s="317"/>
      <c r="E50" s="319"/>
      <c r="F50" s="478"/>
      <c r="G50" s="302"/>
      <c r="H50" s="336"/>
      <c r="I50" s="337"/>
      <c r="J50" s="280"/>
      <c r="K50" s="280"/>
    </row>
    <row r="51" spans="1:11" s="79" customFormat="1" ht="12.75">
      <c r="A51" s="88"/>
      <c r="B51" s="88"/>
      <c r="C51" s="89"/>
      <c r="D51" s="317"/>
      <c r="E51" s="319"/>
      <c r="F51" s="478"/>
      <c r="G51" s="302"/>
      <c r="H51" s="336"/>
      <c r="I51" s="337"/>
      <c r="J51" s="280"/>
      <c r="K51" s="280"/>
    </row>
    <row r="52" spans="1:11" s="79" customFormat="1" ht="12.75">
      <c r="A52" s="88"/>
      <c r="B52" s="88"/>
      <c r="C52" s="89"/>
      <c r="D52" s="317"/>
      <c r="E52" s="319"/>
      <c r="F52" s="478"/>
      <c r="G52" s="302"/>
      <c r="H52" s="336"/>
      <c r="I52" s="337"/>
      <c r="J52" s="280"/>
      <c r="K52" s="280"/>
    </row>
    <row r="53" spans="1:11" s="79" customFormat="1" ht="12.75">
      <c r="A53" s="88"/>
      <c r="B53" s="88"/>
      <c r="C53" s="89"/>
      <c r="D53" s="317"/>
      <c r="E53" s="319"/>
      <c r="F53" s="478"/>
      <c r="G53" s="302"/>
      <c r="H53" s="336"/>
      <c r="I53" s="337"/>
      <c r="J53" s="280"/>
      <c r="K53" s="280"/>
    </row>
    <row r="54" spans="1:11" s="79" customFormat="1" ht="12.75">
      <c r="A54" s="88"/>
      <c r="B54" s="88"/>
      <c r="C54" s="89"/>
      <c r="D54" s="317"/>
      <c r="E54" s="319"/>
      <c r="F54" s="478"/>
      <c r="G54" s="302"/>
      <c r="H54" s="336"/>
      <c r="I54" s="337"/>
      <c r="J54" s="280"/>
      <c r="K54" s="280"/>
    </row>
    <row r="55" spans="1:11" s="79" customFormat="1" ht="12.75">
      <c r="A55" s="88"/>
      <c r="B55" s="88"/>
      <c r="C55" s="89"/>
      <c r="D55" s="317"/>
      <c r="E55" s="319"/>
      <c r="F55" s="478"/>
      <c r="G55" s="302"/>
      <c r="H55" s="336"/>
      <c r="I55" s="337"/>
      <c r="J55" s="280"/>
      <c r="K55" s="280"/>
    </row>
    <row r="56" spans="1:11" s="79" customFormat="1" ht="12.75">
      <c r="A56" s="88"/>
      <c r="B56" s="88"/>
      <c r="C56" s="89"/>
      <c r="D56" s="317"/>
      <c r="E56" s="319"/>
      <c r="F56" s="478"/>
      <c r="G56" s="302"/>
      <c r="H56" s="336"/>
      <c r="I56" s="337"/>
      <c r="J56" s="280"/>
      <c r="K56" s="280"/>
    </row>
    <row r="57" spans="1:11" s="79" customFormat="1" ht="12.75">
      <c r="A57" s="88"/>
      <c r="B57" s="88"/>
      <c r="C57" s="89"/>
      <c r="D57" s="317"/>
      <c r="E57" s="319"/>
      <c r="F57" s="478"/>
      <c r="G57" s="302"/>
      <c r="H57" s="336"/>
      <c r="I57" s="337"/>
      <c r="J57" s="280"/>
      <c r="K57" s="280"/>
    </row>
    <row r="58" spans="1:11" s="79" customFormat="1" ht="12.75">
      <c r="A58" s="88"/>
      <c r="B58" s="88"/>
      <c r="C58" s="89"/>
      <c r="D58" s="317"/>
      <c r="E58" s="319"/>
      <c r="F58" s="478"/>
      <c r="G58" s="302"/>
      <c r="H58" s="336"/>
      <c r="I58" s="337"/>
      <c r="J58" s="280"/>
      <c r="K58" s="280"/>
    </row>
    <row r="59" spans="1:11" s="79" customFormat="1" ht="12.75">
      <c r="A59" s="88"/>
      <c r="B59" s="88"/>
      <c r="C59" s="89"/>
      <c r="D59" s="317"/>
      <c r="E59" s="319"/>
      <c r="F59" s="478"/>
      <c r="G59" s="302"/>
      <c r="H59" s="336"/>
      <c r="I59" s="337"/>
      <c r="J59" s="280"/>
      <c r="K59" s="280"/>
    </row>
    <row r="60" spans="1:11" s="79" customFormat="1" ht="12.75">
      <c r="A60" s="88"/>
      <c r="B60" s="88"/>
      <c r="C60" s="89"/>
      <c r="D60" s="317"/>
      <c r="E60" s="319"/>
      <c r="F60" s="478"/>
      <c r="G60" s="302"/>
      <c r="H60" s="336"/>
      <c r="I60" s="337"/>
      <c r="J60" s="280"/>
      <c r="K60" s="280"/>
    </row>
    <row r="61" spans="1:11" s="79" customFormat="1" ht="12.75">
      <c r="A61" s="88"/>
      <c r="B61" s="88"/>
      <c r="C61" s="89"/>
      <c r="D61" s="317"/>
      <c r="E61" s="319"/>
      <c r="F61" s="478"/>
      <c r="G61" s="302"/>
      <c r="H61" s="336"/>
      <c r="I61" s="337"/>
      <c r="J61" s="280"/>
      <c r="K61" s="280"/>
    </row>
    <row r="62" spans="1:11" s="79" customFormat="1" ht="12.75">
      <c r="A62" s="88"/>
      <c r="B62" s="88"/>
      <c r="C62" s="89"/>
      <c r="D62" s="317"/>
      <c r="E62" s="319"/>
      <c r="F62" s="478"/>
      <c r="G62" s="302"/>
      <c r="H62" s="336"/>
      <c r="I62" s="337"/>
      <c r="J62" s="280"/>
      <c r="K62" s="280"/>
    </row>
    <row r="63" spans="1:11" s="79" customFormat="1" ht="12.75">
      <c r="A63" s="88"/>
      <c r="B63" s="88"/>
      <c r="C63" s="89"/>
      <c r="D63" s="317"/>
      <c r="E63" s="319"/>
      <c r="F63" s="478"/>
      <c r="G63" s="302"/>
      <c r="H63" s="336"/>
      <c r="I63" s="337"/>
      <c r="J63" s="280"/>
      <c r="K63" s="280"/>
    </row>
    <row r="64" spans="1:11" s="79" customFormat="1" ht="12.75">
      <c r="A64" s="88"/>
      <c r="B64" s="88"/>
      <c r="C64" s="89"/>
      <c r="D64" s="317"/>
      <c r="E64" s="319"/>
      <c r="F64" s="478"/>
      <c r="G64" s="302"/>
      <c r="H64" s="336"/>
      <c r="I64" s="337"/>
      <c r="J64" s="280"/>
      <c r="K64" s="280"/>
    </row>
    <row r="65" spans="1:11" s="79" customFormat="1" ht="12.75">
      <c r="A65" s="88"/>
      <c r="B65" s="88"/>
      <c r="C65" s="89"/>
      <c r="D65" s="317"/>
      <c r="E65" s="319"/>
      <c r="F65" s="478"/>
      <c r="G65" s="302"/>
      <c r="H65" s="336"/>
      <c r="I65" s="337"/>
      <c r="J65" s="280"/>
      <c r="K65" s="280"/>
    </row>
    <row r="66" spans="1:11" s="79" customFormat="1" ht="12.75">
      <c r="A66" s="88"/>
      <c r="B66" s="88"/>
      <c r="C66" s="89"/>
      <c r="D66" s="317"/>
      <c r="E66" s="319"/>
      <c r="F66" s="478"/>
      <c r="G66" s="302"/>
      <c r="H66" s="336"/>
      <c r="I66" s="337"/>
      <c r="J66" s="280"/>
      <c r="K66" s="280"/>
    </row>
    <row r="67" spans="1:11" s="79" customFormat="1" ht="12.75">
      <c r="A67" s="88"/>
      <c r="B67" s="88"/>
      <c r="C67" s="89"/>
      <c r="D67" s="317"/>
      <c r="E67" s="319"/>
      <c r="F67" s="478"/>
      <c r="G67" s="302"/>
      <c r="H67" s="336"/>
      <c r="I67" s="337"/>
      <c r="J67" s="280"/>
      <c r="K67" s="280"/>
    </row>
    <row r="68" spans="1:11" s="79" customFormat="1" ht="12.75">
      <c r="A68" s="88"/>
      <c r="B68" s="88"/>
      <c r="C68" s="89"/>
      <c r="D68" s="317"/>
      <c r="E68" s="319"/>
      <c r="F68" s="478"/>
      <c r="G68" s="302"/>
      <c r="H68" s="336"/>
      <c r="I68" s="337"/>
      <c r="J68" s="280"/>
      <c r="K68" s="280"/>
    </row>
    <row r="69" spans="1:11" s="79" customFormat="1" ht="12.75">
      <c r="A69" s="88"/>
      <c r="B69" s="88"/>
      <c r="C69" s="89"/>
      <c r="D69" s="317"/>
      <c r="E69" s="319"/>
      <c r="F69" s="478"/>
      <c r="G69" s="302"/>
      <c r="H69" s="336"/>
      <c r="I69" s="337"/>
      <c r="J69" s="280"/>
      <c r="K69" s="280"/>
    </row>
    <row r="70" spans="1:11" s="79" customFormat="1" ht="12.75">
      <c r="A70" s="88"/>
      <c r="B70" s="88"/>
      <c r="C70" s="89"/>
      <c r="D70" s="317"/>
      <c r="E70" s="319"/>
      <c r="F70" s="478"/>
      <c r="G70" s="302"/>
      <c r="H70" s="336"/>
      <c r="I70" s="337"/>
      <c r="J70" s="280"/>
      <c r="K70" s="280"/>
    </row>
    <row r="71" spans="1:11" s="79" customFormat="1" ht="12.75">
      <c r="A71" s="88"/>
      <c r="B71" s="88"/>
      <c r="C71" s="89"/>
      <c r="D71" s="317"/>
      <c r="E71" s="319"/>
      <c r="F71" s="478"/>
      <c r="G71" s="302"/>
      <c r="H71" s="336"/>
      <c r="I71" s="337"/>
      <c r="J71" s="280"/>
      <c r="K71" s="280"/>
    </row>
    <row r="72" spans="1:11" s="79" customFormat="1" ht="12.75">
      <c r="A72" s="88"/>
      <c r="B72" s="88"/>
      <c r="C72" s="89"/>
      <c r="D72" s="317"/>
      <c r="E72" s="319"/>
      <c r="F72" s="478"/>
      <c r="G72" s="302"/>
      <c r="H72" s="336"/>
      <c r="I72" s="337"/>
      <c r="J72" s="280"/>
      <c r="K72" s="280"/>
    </row>
    <row r="73" spans="1:11" s="79" customFormat="1" ht="12.75">
      <c r="A73" s="88"/>
      <c r="B73" s="88"/>
      <c r="C73" s="89"/>
      <c r="D73" s="317"/>
      <c r="E73" s="319"/>
      <c r="F73" s="478"/>
      <c r="G73" s="302"/>
      <c r="H73" s="336"/>
      <c r="I73" s="337"/>
      <c r="J73" s="280"/>
      <c r="K73" s="280"/>
    </row>
    <row r="74" spans="1:11" s="79" customFormat="1" ht="12.75">
      <c r="A74" s="88"/>
      <c r="B74" s="88"/>
      <c r="C74" s="89"/>
      <c r="D74" s="317"/>
      <c r="E74" s="319"/>
      <c r="F74" s="478"/>
      <c r="G74" s="302"/>
      <c r="H74" s="336"/>
      <c r="I74" s="337"/>
      <c r="J74" s="280"/>
      <c r="K74" s="280"/>
    </row>
    <row r="75" spans="1:11" s="79" customFormat="1" ht="12.75">
      <c r="A75" s="88"/>
      <c r="B75" s="88"/>
      <c r="C75" s="89"/>
      <c r="D75" s="317"/>
      <c r="E75" s="319"/>
      <c r="F75" s="478"/>
      <c r="G75" s="302"/>
      <c r="H75" s="336"/>
      <c r="I75" s="337"/>
      <c r="J75" s="280"/>
      <c r="K75" s="280"/>
    </row>
    <row r="76" spans="1:11" s="79" customFormat="1" ht="12.75">
      <c r="A76" s="88"/>
      <c r="B76" s="88"/>
      <c r="C76" s="89"/>
      <c r="D76" s="317"/>
      <c r="E76" s="319"/>
      <c r="F76" s="478"/>
      <c r="G76" s="302"/>
      <c r="H76" s="336"/>
      <c r="I76" s="337"/>
      <c r="J76" s="280"/>
      <c r="K76" s="280"/>
    </row>
    <row r="77" spans="1:11" s="79" customFormat="1" ht="12.75">
      <c r="A77" s="88"/>
      <c r="B77" s="88"/>
      <c r="C77" s="89"/>
      <c r="D77" s="317"/>
      <c r="E77" s="319"/>
      <c r="F77" s="478"/>
      <c r="G77" s="302"/>
      <c r="H77" s="336"/>
      <c r="I77" s="337"/>
      <c r="J77" s="280"/>
      <c r="K77" s="280"/>
    </row>
    <row r="78" spans="1:11" s="79" customFormat="1" ht="12.75">
      <c r="A78" s="88"/>
      <c r="B78" s="88"/>
      <c r="C78" s="89"/>
      <c r="D78" s="317"/>
      <c r="E78" s="319"/>
      <c r="F78" s="478"/>
      <c r="G78" s="302"/>
      <c r="H78" s="336"/>
      <c r="I78" s="337"/>
      <c r="J78" s="280"/>
      <c r="K78" s="280"/>
    </row>
    <row r="79" spans="1:11" s="79" customFormat="1" ht="12.75">
      <c r="A79" s="88"/>
      <c r="B79" s="88"/>
      <c r="C79" s="89"/>
      <c r="D79" s="317"/>
      <c r="E79" s="319"/>
      <c r="F79" s="478"/>
      <c r="G79" s="302"/>
      <c r="H79" s="336"/>
      <c r="I79" s="337"/>
      <c r="J79" s="280"/>
      <c r="K79" s="280"/>
    </row>
    <row r="80" spans="1:11" s="79" customFormat="1" ht="12.75">
      <c r="A80" s="88"/>
      <c r="B80" s="88"/>
      <c r="C80" s="89"/>
      <c r="D80" s="317"/>
      <c r="E80" s="319"/>
      <c r="F80" s="478"/>
      <c r="G80" s="302"/>
      <c r="H80" s="336"/>
      <c r="I80" s="337"/>
      <c r="J80" s="280"/>
      <c r="K80" s="280"/>
    </row>
    <row r="81" spans="1:11" s="79" customFormat="1" ht="12.75">
      <c r="A81" s="88"/>
      <c r="B81" s="88"/>
      <c r="C81" s="89"/>
      <c r="D81" s="317"/>
      <c r="E81" s="319"/>
      <c r="F81" s="478"/>
      <c r="G81" s="302"/>
      <c r="H81" s="336"/>
      <c r="I81" s="337"/>
      <c r="J81" s="280"/>
      <c r="K81" s="280"/>
    </row>
    <row r="82" spans="1:11" s="79" customFormat="1" ht="12.75">
      <c r="A82" s="88"/>
      <c r="B82" s="88"/>
      <c r="C82" s="89"/>
      <c r="D82" s="317"/>
      <c r="E82" s="319"/>
      <c r="F82" s="478"/>
      <c r="G82" s="302"/>
      <c r="H82" s="336"/>
      <c r="I82" s="337"/>
      <c r="J82" s="280"/>
      <c r="K82" s="280"/>
    </row>
    <row r="83" spans="1:11" s="79" customFormat="1" ht="12.75">
      <c r="A83" s="88"/>
      <c r="B83" s="88"/>
      <c r="C83" s="89"/>
      <c r="D83" s="317"/>
      <c r="E83" s="319"/>
      <c r="F83" s="478"/>
      <c r="G83" s="302"/>
      <c r="H83" s="336"/>
      <c r="I83" s="337"/>
      <c r="J83" s="280"/>
      <c r="K83" s="280"/>
    </row>
    <row r="84" spans="1:11" s="79" customFormat="1" ht="12.75">
      <c r="A84" s="88"/>
      <c r="B84" s="88"/>
      <c r="C84" s="89"/>
      <c r="D84" s="317"/>
      <c r="E84" s="319"/>
      <c r="F84" s="478"/>
      <c r="G84" s="302"/>
      <c r="H84" s="336"/>
      <c r="I84" s="337"/>
      <c r="J84" s="280"/>
      <c r="K84" s="280"/>
    </row>
    <row r="85" spans="1:11" s="79" customFormat="1" ht="12.75">
      <c r="A85" s="88"/>
      <c r="B85" s="88"/>
      <c r="C85" s="89"/>
      <c r="D85" s="317"/>
      <c r="E85" s="319"/>
      <c r="F85" s="478"/>
      <c r="G85" s="302"/>
      <c r="H85" s="336"/>
      <c r="I85" s="337"/>
      <c r="J85" s="280"/>
      <c r="K85" s="280"/>
    </row>
    <row r="86" spans="1:11" s="79" customFormat="1" ht="12.75">
      <c r="A86" s="88"/>
      <c r="B86" s="88"/>
      <c r="C86" s="89"/>
      <c r="D86" s="317"/>
      <c r="E86" s="319"/>
      <c r="F86" s="478"/>
      <c r="G86" s="302"/>
      <c r="H86" s="336"/>
      <c r="I86" s="337"/>
      <c r="J86" s="280"/>
      <c r="K86" s="280"/>
    </row>
    <row r="87" spans="1:11" s="79" customFormat="1" ht="12.75">
      <c r="A87" s="88"/>
      <c r="B87" s="88"/>
      <c r="C87" s="89"/>
      <c r="D87" s="317"/>
      <c r="E87" s="319"/>
      <c r="F87" s="478"/>
      <c r="G87" s="302"/>
      <c r="H87" s="336"/>
      <c r="I87" s="337"/>
      <c r="J87" s="280"/>
      <c r="K87" s="280"/>
    </row>
    <row r="88" spans="1:11" s="79" customFormat="1" ht="12.75">
      <c r="A88" s="88"/>
      <c r="B88" s="88"/>
      <c r="C88" s="89"/>
      <c r="D88" s="317"/>
      <c r="E88" s="319"/>
      <c r="F88" s="478"/>
      <c r="G88" s="302"/>
      <c r="H88" s="336"/>
      <c r="I88" s="337"/>
      <c r="J88" s="280"/>
      <c r="K88" s="280"/>
    </row>
    <row r="89" spans="1:11" s="79" customFormat="1" ht="12.75">
      <c r="A89" s="88"/>
      <c r="B89" s="88"/>
      <c r="C89" s="89"/>
      <c r="D89" s="317"/>
      <c r="E89" s="319"/>
      <c r="F89" s="478"/>
      <c r="G89" s="302"/>
      <c r="H89" s="336"/>
      <c r="I89" s="337"/>
      <c r="J89" s="280"/>
      <c r="K89" s="280"/>
    </row>
    <row r="90" spans="1:11" s="79" customFormat="1" ht="12.75">
      <c r="A90" s="88"/>
      <c r="B90" s="88"/>
      <c r="C90" s="89"/>
      <c r="D90" s="317"/>
      <c r="E90" s="319"/>
      <c r="F90" s="478"/>
      <c r="G90" s="302"/>
      <c r="H90" s="336"/>
      <c r="I90" s="337"/>
      <c r="J90" s="280"/>
      <c r="K90" s="280"/>
    </row>
    <row r="91" spans="1:11" s="79" customFormat="1" ht="12.75">
      <c r="A91" s="88"/>
      <c r="B91" s="88"/>
      <c r="C91" s="89"/>
      <c r="D91" s="317"/>
      <c r="E91" s="319"/>
      <c r="F91" s="478"/>
      <c r="G91" s="302"/>
      <c r="H91" s="336"/>
      <c r="I91" s="337"/>
      <c r="J91" s="280"/>
      <c r="K91" s="280"/>
    </row>
    <row r="92" spans="1:11" s="79" customFormat="1" ht="12.75">
      <c r="A92" s="88"/>
      <c r="B92" s="88"/>
      <c r="C92" s="89"/>
      <c r="D92" s="317"/>
      <c r="E92" s="319"/>
      <c r="F92" s="478"/>
      <c r="G92" s="302"/>
      <c r="H92" s="336"/>
      <c r="I92" s="337"/>
      <c r="J92" s="280"/>
      <c r="K92" s="280"/>
    </row>
    <row r="93" spans="1:11" s="79" customFormat="1" ht="12.75">
      <c r="A93" s="88"/>
      <c r="B93" s="88"/>
      <c r="C93" s="89"/>
      <c r="D93" s="317"/>
      <c r="E93" s="319"/>
      <c r="F93" s="478"/>
      <c r="G93" s="302"/>
      <c r="H93" s="336"/>
      <c r="I93" s="337"/>
      <c r="J93" s="280"/>
      <c r="K93" s="280"/>
    </row>
    <row r="94" spans="1:11" s="79" customFormat="1" ht="12.75">
      <c r="A94" s="88"/>
      <c r="B94" s="88"/>
      <c r="C94" s="89"/>
      <c r="D94" s="317"/>
      <c r="E94" s="319"/>
      <c r="F94" s="478"/>
      <c r="G94" s="302"/>
      <c r="H94" s="336"/>
      <c r="I94" s="337"/>
      <c r="J94" s="280"/>
      <c r="K94" s="280"/>
    </row>
    <row r="95" spans="1:11" s="79" customFormat="1" ht="12.75">
      <c r="A95" s="88"/>
      <c r="B95" s="88"/>
      <c r="C95" s="89"/>
      <c r="D95" s="317"/>
      <c r="E95" s="319"/>
      <c r="F95" s="478"/>
      <c r="G95" s="302"/>
      <c r="H95" s="336"/>
      <c r="I95" s="337"/>
      <c r="J95" s="280"/>
      <c r="K95" s="280"/>
    </row>
    <row r="96" spans="1:11" s="79" customFormat="1" ht="12.75">
      <c r="A96" s="88"/>
      <c r="B96" s="88"/>
      <c r="C96" s="89"/>
      <c r="D96" s="317"/>
      <c r="E96" s="319"/>
      <c r="F96" s="478"/>
      <c r="G96" s="302"/>
      <c r="H96" s="336"/>
      <c r="I96" s="337"/>
      <c r="J96" s="280"/>
      <c r="K96" s="280"/>
    </row>
    <row r="97" spans="1:11" s="79" customFormat="1" ht="12.75">
      <c r="A97" s="88"/>
      <c r="B97" s="88"/>
      <c r="C97" s="89"/>
      <c r="D97" s="317"/>
      <c r="E97" s="319"/>
      <c r="F97" s="478"/>
      <c r="G97" s="302"/>
      <c r="H97" s="336"/>
      <c r="I97" s="337"/>
      <c r="J97" s="280"/>
      <c r="K97" s="280"/>
    </row>
    <row r="98" spans="1:11" s="79" customFormat="1" ht="12.75">
      <c r="A98" s="88"/>
      <c r="B98" s="88"/>
      <c r="C98" s="89"/>
      <c r="D98" s="317"/>
      <c r="E98" s="319"/>
      <c r="F98" s="478"/>
      <c r="G98" s="302"/>
      <c r="H98" s="336"/>
      <c r="I98" s="337"/>
      <c r="J98" s="280"/>
      <c r="K98" s="280"/>
    </row>
    <row r="99" spans="1:11" s="79" customFormat="1" ht="12.75">
      <c r="A99" s="88"/>
      <c r="B99" s="88"/>
      <c r="C99" s="89"/>
      <c r="D99" s="317"/>
      <c r="E99" s="319"/>
      <c r="F99" s="478"/>
      <c r="G99" s="302"/>
      <c r="H99" s="336"/>
      <c r="I99" s="337"/>
      <c r="J99" s="280"/>
      <c r="K99" s="280"/>
    </row>
    <row r="100" spans="1:11" s="79" customFormat="1" ht="12.75">
      <c r="A100" s="88"/>
      <c r="B100" s="88"/>
      <c r="C100" s="89"/>
      <c r="D100" s="317"/>
      <c r="E100" s="319"/>
      <c r="F100" s="478"/>
      <c r="G100" s="302"/>
      <c r="H100" s="336"/>
      <c r="I100" s="337"/>
      <c r="J100" s="280"/>
      <c r="K100" s="280"/>
    </row>
    <row r="101" spans="1:11" s="79" customFormat="1" ht="12.75">
      <c r="A101" s="88"/>
      <c r="B101" s="88"/>
      <c r="C101" s="89"/>
      <c r="D101" s="317"/>
      <c r="E101" s="319"/>
      <c r="F101" s="478"/>
      <c r="G101" s="302"/>
      <c r="H101" s="336"/>
      <c r="I101" s="337"/>
      <c r="J101" s="280"/>
      <c r="K101" s="280"/>
    </row>
    <row r="102" spans="1:11" s="79" customFormat="1" ht="12.75">
      <c r="A102" s="88"/>
      <c r="B102" s="88"/>
      <c r="C102" s="89"/>
      <c r="D102" s="317"/>
      <c r="E102" s="319"/>
      <c r="F102" s="478"/>
      <c r="G102" s="302"/>
      <c r="H102" s="336"/>
      <c r="I102" s="337"/>
      <c r="J102" s="280"/>
      <c r="K102" s="280"/>
    </row>
    <row r="103" spans="1:11" s="79" customFormat="1" ht="12.75">
      <c r="A103" s="88"/>
      <c r="B103" s="88"/>
      <c r="C103" s="89"/>
      <c r="D103" s="317"/>
      <c r="E103" s="319"/>
      <c r="F103" s="478"/>
      <c r="G103" s="302"/>
      <c r="H103" s="336"/>
      <c r="I103" s="337"/>
      <c r="J103" s="280"/>
      <c r="K103" s="280"/>
    </row>
    <row r="104" spans="1:11" s="79" customFormat="1" ht="12.75">
      <c r="A104" s="88"/>
      <c r="B104" s="88"/>
      <c r="C104" s="89"/>
      <c r="D104" s="317"/>
      <c r="E104" s="319"/>
      <c r="F104" s="478"/>
      <c r="G104" s="302"/>
      <c r="H104" s="336"/>
      <c r="I104" s="337"/>
      <c r="J104" s="280"/>
      <c r="K104" s="280"/>
    </row>
    <row r="105" spans="1:11" s="79" customFormat="1" ht="12.75">
      <c r="A105" s="88"/>
      <c r="B105" s="88"/>
      <c r="C105" s="89"/>
      <c r="D105" s="317"/>
      <c r="E105" s="319"/>
      <c r="F105" s="478"/>
      <c r="G105" s="302"/>
      <c r="H105" s="336"/>
      <c r="I105" s="337"/>
      <c r="J105" s="280"/>
      <c r="K105" s="280"/>
    </row>
    <row r="106" spans="1:11" s="79" customFormat="1" ht="12.75">
      <c r="A106" s="88"/>
      <c r="B106" s="88"/>
      <c r="C106" s="89"/>
      <c r="D106" s="317"/>
      <c r="E106" s="319"/>
      <c r="F106" s="478"/>
      <c r="G106" s="302"/>
      <c r="H106" s="336"/>
      <c r="I106" s="337"/>
      <c r="J106" s="280"/>
      <c r="K106" s="280"/>
    </row>
    <row r="107" spans="1:11" s="79" customFormat="1" ht="12.75">
      <c r="A107" s="88"/>
      <c r="B107" s="88"/>
      <c r="C107" s="89"/>
      <c r="D107" s="317"/>
      <c r="E107" s="319"/>
      <c r="F107" s="478"/>
      <c r="G107" s="302"/>
      <c r="H107" s="336"/>
      <c r="I107" s="337"/>
      <c r="J107" s="280"/>
      <c r="K107" s="280"/>
    </row>
    <row r="108" spans="1:11" s="79" customFormat="1" ht="12.75">
      <c r="A108" s="88"/>
      <c r="B108" s="88"/>
      <c r="C108" s="89"/>
      <c r="D108" s="317"/>
      <c r="E108" s="319"/>
      <c r="F108" s="478"/>
      <c r="G108" s="302"/>
      <c r="H108" s="336"/>
      <c r="I108" s="337"/>
      <c r="J108" s="280"/>
      <c r="K108" s="280"/>
    </row>
    <row r="109" spans="1:11" s="79" customFormat="1" ht="12.75">
      <c r="A109" s="88"/>
      <c r="B109" s="88"/>
      <c r="C109" s="89"/>
      <c r="D109" s="317"/>
      <c r="E109" s="319"/>
      <c r="F109" s="478"/>
      <c r="G109" s="302"/>
      <c r="H109" s="336"/>
      <c r="I109" s="337"/>
      <c r="J109" s="280"/>
      <c r="K109" s="280"/>
    </row>
    <row r="110" spans="1:11" s="79" customFormat="1" ht="12.75">
      <c r="A110" s="88"/>
      <c r="B110" s="88"/>
      <c r="C110" s="89"/>
      <c r="D110" s="317"/>
      <c r="E110" s="319"/>
      <c r="F110" s="478"/>
      <c r="G110" s="302"/>
      <c r="H110" s="336"/>
      <c r="I110" s="337"/>
      <c r="J110" s="280"/>
      <c r="K110" s="280"/>
    </row>
    <row r="111" spans="1:11" s="79" customFormat="1" ht="12.75">
      <c r="A111" s="88"/>
      <c r="B111" s="88"/>
      <c r="C111" s="89"/>
      <c r="D111" s="317"/>
      <c r="E111" s="319"/>
      <c r="F111" s="478"/>
      <c r="G111" s="302"/>
      <c r="H111" s="336"/>
      <c r="I111" s="337"/>
      <c r="J111" s="280"/>
      <c r="K111" s="280"/>
    </row>
    <row r="112" spans="1:11" s="79" customFormat="1" ht="12.75">
      <c r="A112" s="88"/>
      <c r="B112" s="88"/>
      <c r="C112" s="89"/>
      <c r="D112" s="317"/>
      <c r="E112" s="319"/>
      <c r="F112" s="478"/>
      <c r="G112" s="302"/>
      <c r="H112" s="336"/>
      <c r="I112" s="337"/>
      <c r="J112" s="280"/>
      <c r="K112" s="280"/>
    </row>
    <row r="113" spans="1:11" s="79" customFormat="1" ht="12.75">
      <c r="A113" s="88"/>
      <c r="B113" s="88"/>
      <c r="C113" s="89"/>
      <c r="D113" s="317"/>
      <c r="E113" s="319"/>
      <c r="F113" s="478"/>
      <c r="G113" s="302"/>
      <c r="H113" s="336"/>
      <c r="I113" s="337"/>
      <c r="J113" s="280"/>
      <c r="K113" s="280"/>
    </row>
    <row r="114" spans="1:11" s="79" customFormat="1" ht="12.75">
      <c r="A114" s="88"/>
      <c r="B114" s="88"/>
      <c r="C114" s="89"/>
      <c r="D114" s="317"/>
      <c r="E114" s="319"/>
      <c r="F114" s="478"/>
      <c r="G114" s="302"/>
      <c r="H114" s="336"/>
      <c r="I114" s="337"/>
      <c r="J114" s="280"/>
      <c r="K114" s="280"/>
    </row>
    <row r="115" spans="1:11" s="79" customFormat="1" ht="12.75">
      <c r="A115" s="88"/>
      <c r="B115" s="88"/>
      <c r="C115" s="89"/>
      <c r="D115" s="317"/>
      <c r="E115" s="319"/>
      <c r="F115" s="478"/>
      <c r="G115" s="302"/>
      <c r="H115" s="336"/>
      <c r="I115" s="337"/>
      <c r="J115" s="280"/>
      <c r="K115" s="280"/>
    </row>
    <row r="116" spans="1:11" s="79" customFormat="1" ht="12.75">
      <c r="A116" s="88"/>
      <c r="B116" s="88"/>
      <c r="C116" s="89"/>
      <c r="D116" s="317"/>
      <c r="E116" s="319"/>
      <c r="F116" s="478"/>
      <c r="G116" s="302"/>
      <c r="H116" s="336"/>
      <c r="I116" s="337"/>
      <c r="J116" s="280"/>
      <c r="K116" s="280"/>
    </row>
    <row r="117" spans="1:11" s="79" customFormat="1" ht="12.75">
      <c r="A117" s="88"/>
      <c r="B117" s="88"/>
      <c r="C117" s="89"/>
      <c r="D117" s="317"/>
      <c r="E117" s="319"/>
      <c r="F117" s="478"/>
      <c r="G117" s="302"/>
      <c r="H117" s="336"/>
      <c r="I117" s="337"/>
      <c r="J117" s="280"/>
      <c r="K117" s="280"/>
    </row>
    <row r="118" spans="1:11" s="79" customFormat="1" ht="12.75">
      <c r="A118" s="88"/>
      <c r="B118" s="88"/>
      <c r="C118" s="89"/>
      <c r="D118" s="317"/>
      <c r="E118" s="319"/>
      <c r="F118" s="478"/>
      <c r="G118" s="302"/>
      <c r="H118" s="336"/>
      <c r="I118" s="337"/>
      <c r="J118" s="280"/>
      <c r="K118" s="280"/>
    </row>
    <row r="119" spans="1:11" s="79" customFormat="1" ht="12.75">
      <c r="A119" s="88"/>
      <c r="B119" s="88"/>
      <c r="C119" s="89"/>
      <c r="D119" s="317"/>
      <c r="E119" s="319"/>
      <c r="F119" s="478"/>
      <c r="G119" s="302"/>
      <c r="H119" s="336"/>
      <c r="I119" s="337"/>
      <c r="J119" s="280"/>
      <c r="K119" s="280"/>
    </row>
    <row r="120" spans="1:11" s="79" customFormat="1" ht="12.75">
      <c r="A120" s="88"/>
      <c r="B120" s="88"/>
      <c r="C120" s="89"/>
      <c r="D120" s="317"/>
      <c r="E120" s="319"/>
      <c r="F120" s="478"/>
      <c r="G120" s="302"/>
      <c r="H120" s="336"/>
      <c r="I120" s="337"/>
      <c r="J120" s="280"/>
      <c r="K120" s="280"/>
    </row>
    <row r="121" spans="1:11" s="79" customFormat="1" ht="12.75">
      <c r="A121" s="88"/>
      <c r="B121" s="88"/>
      <c r="C121" s="89"/>
      <c r="D121" s="317"/>
      <c r="E121" s="319"/>
      <c r="F121" s="478"/>
      <c r="G121" s="302"/>
      <c r="H121" s="336"/>
      <c r="I121" s="337"/>
      <c r="J121" s="280"/>
      <c r="K121" s="280"/>
    </row>
    <row r="122" spans="1:11" s="79" customFormat="1" ht="12.75">
      <c r="A122" s="88"/>
      <c r="B122" s="88"/>
      <c r="C122" s="89"/>
      <c r="D122" s="317"/>
      <c r="E122" s="319"/>
      <c r="F122" s="478"/>
      <c r="G122" s="302"/>
      <c r="H122" s="336"/>
      <c r="I122" s="337"/>
      <c r="J122" s="280"/>
      <c r="K122" s="280"/>
    </row>
    <row r="123" spans="1:11" s="79" customFormat="1" ht="12.75">
      <c r="A123" s="88"/>
      <c r="B123" s="88"/>
      <c r="C123" s="89"/>
      <c r="D123" s="317"/>
      <c r="E123" s="319"/>
      <c r="F123" s="478"/>
      <c r="G123" s="302"/>
      <c r="H123" s="336"/>
      <c r="I123" s="337"/>
      <c r="J123" s="280"/>
      <c r="K123" s="280"/>
    </row>
    <row r="124" spans="1:11" s="79" customFormat="1" ht="12.75">
      <c r="A124" s="88"/>
      <c r="B124" s="88"/>
      <c r="C124" s="89"/>
      <c r="D124" s="317"/>
      <c r="E124" s="319"/>
      <c r="F124" s="478"/>
      <c r="G124" s="302"/>
      <c r="H124" s="336"/>
      <c r="I124" s="337"/>
      <c r="J124" s="280"/>
      <c r="K124" s="280"/>
    </row>
    <row r="125" spans="1:11" s="79" customFormat="1" ht="12.75">
      <c r="A125" s="88"/>
      <c r="B125" s="88"/>
      <c r="C125" s="89"/>
      <c r="D125" s="317"/>
      <c r="E125" s="319"/>
      <c r="F125" s="478"/>
      <c r="G125" s="302"/>
      <c r="H125" s="336"/>
      <c r="I125" s="337"/>
      <c r="J125" s="280"/>
      <c r="K125" s="280"/>
    </row>
    <row r="126" spans="1:11" s="79" customFormat="1" ht="12.75">
      <c r="A126" s="88"/>
      <c r="B126" s="88"/>
      <c r="C126" s="89"/>
      <c r="D126" s="317"/>
      <c r="E126" s="319"/>
      <c r="F126" s="478"/>
      <c r="G126" s="302"/>
      <c r="H126" s="336"/>
      <c r="I126" s="337"/>
      <c r="J126" s="280"/>
      <c r="K126" s="280"/>
    </row>
    <row r="127" spans="1:11" s="79" customFormat="1" ht="12.75">
      <c r="A127" s="88"/>
      <c r="B127" s="88"/>
      <c r="C127" s="89"/>
      <c r="D127" s="317"/>
      <c r="E127" s="319"/>
      <c r="F127" s="478"/>
      <c r="G127" s="302"/>
      <c r="H127" s="336"/>
      <c r="I127" s="337"/>
      <c r="J127" s="280"/>
      <c r="K127" s="280"/>
    </row>
    <row r="128" spans="1:11" s="79" customFormat="1" ht="12.75">
      <c r="A128" s="88"/>
      <c r="B128" s="88"/>
      <c r="C128" s="89"/>
      <c r="D128" s="317"/>
      <c r="E128" s="319"/>
      <c r="F128" s="478"/>
      <c r="G128" s="302"/>
      <c r="H128" s="336"/>
      <c r="I128" s="337"/>
      <c r="J128" s="280"/>
      <c r="K128" s="280"/>
    </row>
    <row r="129" spans="1:11" s="79" customFormat="1" ht="12.75">
      <c r="A129" s="88"/>
      <c r="B129" s="88"/>
      <c r="C129" s="89"/>
      <c r="D129" s="317"/>
      <c r="E129" s="319"/>
      <c r="F129" s="478"/>
      <c r="G129" s="302"/>
      <c r="H129" s="336"/>
      <c r="I129" s="337"/>
      <c r="J129" s="280"/>
      <c r="K129" s="280"/>
    </row>
    <row r="130" spans="1:11" s="79" customFormat="1" ht="12.75">
      <c r="A130" s="88"/>
      <c r="B130" s="88"/>
      <c r="C130" s="89"/>
      <c r="D130" s="317"/>
      <c r="E130" s="319"/>
      <c r="F130" s="478"/>
      <c r="G130" s="302"/>
      <c r="H130" s="336"/>
      <c r="I130" s="337"/>
      <c r="J130" s="280"/>
      <c r="K130" s="280"/>
    </row>
    <row r="131" spans="1:11" s="79" customFormat="1" ht="12.75">
      <c r="A131" s="88"/>
      <c r="B131" s="88"/>
      <c r="C131" s="89"/>
      <c r="D131" s="317"/>
      <c r="E131" s="319"/>
      <c r="F131" s="478"/>
      <c r="G131" s="302"/>
      <c r="H131" s="336"/>
      <c r="I131" s="337"/>
      <c r="J131" s="280"/>
      <c r="K131" s="280"/>
    </row>
    <row r="132" spans="1:11" s="79" customFormat="1" ht="12.75">
      <c r="A132" s="88"/>
      <c r="B132" s="88"/>
      <c r="C132" s="89"/>
      <c r="D132" s="317"/>
      <c r="E132" s="319"/>
      <c r="F132" s="478"/>
      <c r="G132" s="302"/>
      <c r="H132" s="336"/>
      <c r="I132" s="337"/>
      <c r="J132" s="280"/>
      <c r="K132" s="280"/>
    </row>
    <row r="133" spans="1:11" s="79" customFormat="1" ht="12.75">
      <c r="A133" s="88"/>
      <c r="B133" s="88"/>
      <c r="C133" s="89"/>
      <c r="D133" s="317"/>
      <c r="E133" s="319"/>
      <c r="F133" s="478"/>
      <c r="G133" s="302"/>
      <c r="H133" s="336"/>
      <c r="I133" s="337"/>
      <c r="J133" s="280"/>
      <c r="K133" s="280"/>
    </row>
    <row r="134" spans="1:11" s="79" customFormat="1" ht="12.75">
      <c r="A134" s="88"/>
      <c r="B134" s="88"/>
      <c r="C134" s="89"/>
      <c r="D134" s="317"/>
      <c r="E134" s="319"/>
      <c r="F134" s="478"/>
      <c r="G134" s="302"/>
      <c r="H134" s="336"/>
      <c r="I134" s="337"/>
      <c r="J134" s="280"/>
      <c r="K134" s="280"/>
    </row>
    <row r="135" spans="1:11" s="79" customFormat="1" ht="12.75">
      <c r="A135" s="88"/>
      <c r="B135" s="88"/>
      <c r="C135" s="89"/>
      <c r="D135" s="317"/>
      <c r="E135" s="319"/>
      <c r="F135" s="478"/>
      <c r="G135" s="302"/>
      <c r="H135" s="336"/>
      <c r="I135" s="337"/>
      <c r="J135" s="280"/>
      <c r="K135" s="280"/>
    </row>
    <row r="136" spans="1:11" s="79" customFormat="1" ht="12.75">
      <c r="A136" s="88"/>
      <c r="B136" s="88"/>
      <c r="C136" s="89"/>
      <c r="D136" s="317"/>
      <c r="E136" s="319"/>
      <c r="F136" s="478"/>
      <c r="G136" s="302"/>
      <c r="H136" s="336"/>
      <c r="I136" s="337"/>
      <c r="J136" s="280"/>
      <c r="K136" s="280"/>
    </row>
    <row r="137" spans="1:11" s="79" customFormat="1" ht="12.75">
      <c r="A137" s="88"/>
      <c r="B137" s="88"/>
      <c r="C137" s="89"/>
      <c r="D137" s="317"/>
      <c r="E137" s="319"/>
      <c r="F137" s="478"/>
      <c r="G137" s="302"/>
      <c r="H137" s="336"/>
      <c r="I137" s="337"/>
      <c r="J137" s="280"/>
      <c r="K137" s="280"/>
    </row>
    <row r="138" spans="1:11" s="79" customFormat="1" ht="12.75">
      <c r="A138" s="88"/>
      <c r="B138" s="88"/>
      <c r="C138" s="89"/>
      <c r="D138" s="317"/>
      <c r="E138" s="319"/>
      <c r="F138" s="478"/>
      <c r="G138" s="302"/>
      <c r="H138" s="336"/>
      <c r="I138" s="337"/>
      <c r="J138" s="280"/>
      <c r="K138" s="280"/>
    </row>
    <row r="139" spans="1:11" s="79" customFormat="1" ht="12.75">
      <c r="A139" s="88"/>
      <c r="B139" s="88"/>
      <c r="C139" s="89"/>
      <c r="D139" s="317"/>
      <c r="E139" s="319"/>
      <c r="F139" s="478"/>
      <c r="G139" s="302"/>
      <c r="H139" s="336"/>
      <c r="I139" s="337"/>
      <c r="J139" s="280"/>
      <c r="K139" s="280"/>
    </row>
    <row r="140" spans="1:11" s="79" customFormat="1" ht="12.75">
      <c r="A140" s="88"/>
      <c r="B140" s="88"/>
      <c r="C140" s="89"/>
      <c r="D140" s="317"/>
      <c r="E140" s="319"/>
      <c r="F140" s="478"/>
      <c r="G140" s="302"/>
      <c r="H140" s="336"/>
      <c r="I140" s="337"/>
      <c r="J140" s="280"/>
      <c r="K140" s="280"/>
    </row>
  </sheetData>
  <sheetProtection password="CAEC" sheet="1" objects="1" scenarios="1"/>
  <mergeCells count="2">
    <mergeCell ref="L6:L12"/>
    <mergeCell ref="M6:M7"/>
  </mergeCells>
  <printOptions/>
  <pageMargins left="0.984251968503937" right="0.3937007874015748" top="0.984251968503937" bottom="0.7480314960629921" header="0" footer="0.3937007874015748"/>
  <pageSetup horizontalDpi="300" verticalDpi="300" orientation="portrait" paperSize="9" r:id="rId1"/>
  <headerFooter alignWithMargins="0">
    <oddHeader xml:space="preserve">&amp;L
&amp;R&amp;"Projekt,Regular"&amp;72P&amp;"ProArc,Regular"&amp;18          </oddHeader>
    <oddFooter>&amp;C&amp;6 &amp; List: &amp;A&amp;R&amp;9&amp;P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rokk</cp:lastModifiedBy>
  <cp:lastPrinted>2013-05-23T06:04:01Z</cp:lastPrinted>
  <dcterms:created xsi:type="dcterms:W3CDTF">2007-03-07T06:54:00Z</dcterms:created>
  <dcterms:modified xsi:type="dcterms:W3CDTF">2013-10-07T09:06:50Z</dcterms:modified>
  <cp:category/>
  <cp:version/>
  <cp:contentType/>
  <cp:contentStatus/>
</cp:coreProperties>
</file>