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6" activeTab="4"/>
  </bookViews>
  <sheets>
    <sheet name="REK" sheetId="1" r:id="rId1"/>
    <sheet name="Rušitvena dela" sheetId="2" r:id="rId2"/>
    <sheet name="Gradbena dela" sheetId="3" r:id="rId3"/>
    <sheet name="Obrtniška dela" sheetId="4" r:id="rId4"/>
    <sheet name="Zunanja ureditev" sheetId="5" r:id="rId5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_xlnm.Print_Titles" localSheetId="2">'Gradbena dela'!$1:$1</definedName>
    <definedName name="_xlnm.Print_Titles" localSheetId="3">'Obrtniška dela'!$1:$1</definedName>
    <definedName name="_xlnm.Print_Titles" localSheetId="1">'Rušitvena dela'!$1:$1</definedName>
    <definedName name="_xlnm.Print_Titles" localSheetId="4">'Zunanja ureditev'!$1:$1</definedName>
  </definedNames>
  <calcPr fullCalcOnLoad="1" fullPrecision="0"/>
</workbook>
</file>

<file path=xl/sharedStrings.xml><?xml version="1.0" encoding="utf-8"?>
<sst xmlns="http://schemas.openxmlformats.org/spreadsheetml/2006/main" count="554" uniqueCount="343">
  <si>
    <t>4.2.</t>
  </si>
  <si>
    <t>4.3.</t>
  </si>
  <si>
    <t>4.4.</t>
  </si>
  <si>
    <t>4.5.</t>
  </si>
  <si>
    <t>4.6.</t>
  </si>
  <si>
    <t>4.7.</t>
  </si>
  <si>
    <t>4.8.</t>
  </si>
  <si>
    <t>4.9.</t>
  </si>
  <si>
    <t>Rušitev, izdelava prebojev v obstoječih zidovih, iznos materiala iz objekta, nakladanje na kamion in odvoz na deponijo v razdalji do 10 km. Komplet z vsemi potrebnimi dodatnimi deli in materiali.</t>
  </si>
  <si>
    <t>Odriv humusa v zemljini III. in IV. kat.. Nakladanje zemljine na kamion in odvoz na začasno deponijo v razdalji do 10 km. Komplet z vsemi potrebnimi dodatnimi deli in materiali.</t>
  </si>
  <si>
    <t>Nabava, dobava in injiciranje obstoječih opečnih sten in temeljev s hidrofobno injekcijsko maso. Komplet z vsemi potrebnimi dodatnimi deli in materiali.</t>
  </si>
  <si>
    <t>temelji</t>
  </si>
  <si>
    <t>Nabava, dobava in lepljenje stenske sanitarne keramike, I. klase, nabavne vrednosti do 20 €, višine 2,00m. Komplet z izravnalno maso, fugiranjem in silikoniziranjem zadnnje vogalne fuge s silikonsko fugirno maso v barvi fugirne mase. Komplet z vsemi potrebnimi dodatnimi deli in materiali.</t>
  </si>
  <si>
    <t>ASFALT</t>
  </si>
  <si>
    <t>STAVBNO POHIŠTVO</t>
  </si>
  <si>
    <t>4.1.1.</t>
  </si>
  <si>
    <t>9.</t>
  </si>
  <si>
    <t>TLAKARSKA DELA</t>
  </si>
  <si>
    <t>9.1.</t>
  </si>
  <si>
    <t>9.2.</t>
  </si>
  <si>
    <t>5.7.</t>
  </si>
  <si>
    <t>2.9.</t>
  </si>
  <si>
    <t>5.8.</t>
  </si>
  <si>
    <t>Nabava, dobava in izdelava peskolovov iz betonskih cevi Φ 30/100 cm, z obdelavo dna, izdelavo priključkov in betonskim pokrovom in okvirjem. Komplet z vsemi potrebnimi dodatnimi deli in materiali.</t>
  </si>
  <si>
    <t>5.9.</t>
  </si>
  <si>
    <t>5.10.</t>
  </si>
  <si>
    <t>5.10.1.</t>
  </si>
  <si>
    <t>KROVSKA DELA</t>
  </si>
  <si>
    <t>KLEPARSKA DELA</t>
  </si>
  <si>
    <t>Nabava, dobava in montaža odtočnih cevi okroglega prereza fi 120mm, iz jeklene barvane pločevine 0,6 mm, obarvana z poliester barvo debeline 25my, komplet z izlivnim priključkom. Komplet z vsemi potrebnimi dodatnimi deli, pritrdilnimi elementi in materialom.</t>
  </si>
  <si>
    <t>2.9.1.</t>
  </si>
  <si>
    <t>2.9.2.</t>
  </si>
  <si>
    <t>Nabava, dobava in montaža zunanjega predredpražnika (npr. Emco tip 522/4 RB) v kovinskem inox okvirju - kotniku 30/30/3. Komplet z vsemi potrebnimi dodatnimi deli in materiali.</t>
  </si>
  <si>
    <t>GASILNI APARATI</t>
  </si>
  <si>
    <t>Nabava,dobava in montaža gasilnih aparatov na prah, na steno. Komplet z vsemi potrebnimi dodatnimi deli in materiali.</t>
  </si>
  <si>
    <t>ZEMELJSKA DELA</t>
  </si>
  <si>
    <t>4.4.1.</t>
  </si>
  <si>
    <t>PREDPRAŽNIKI</t>
  </si>
  <si>
    <t>Nabava, dobava in montaža notranjega predredpražnika (npr. Emco tip 522/4 RB) v kovinskem inox okvirju - kotniku 30/30/3. Komplet z vsemi potrebnimi dodatnimi deli in materiali.</t>
  </si>
  <si>
    <t>145x140 cm</t>
  </si>
  <si>
    <t>OBJEKT:</t>
  </si>
  <si>
    <t>INVESTITOR:</t>
  </si>
  <si>
    <t>A. RUŠITVENA DELA</t>
  </si>
  <si>
    <t>1. RUŠITVENA DELA</t>
  </si>
  <si>
    <t>B. GRADBENA DELA</t>
  </si>
  <si>
    <t>1. ZEMELJSKA DELA</t>
  </si>
  <si>
    <t>2. BETONSKA IN AB DELA</t>
  </si>
  <si>
    <t>3. ZIDARSKA DELA</t>
  </si>
  <si>
    <t>4. TESARSKA DELA</t>
  </si>
  <si>
    <t>5. KANALIZACIJA</t>
  </si>
  <si>
    <t>C. OBRTNIŠKA DELA</t>
  </si>
  <si>
    <t>1. KROVSKA DELA</t>
  </si>
  <si>
    <t xml:space="preserve">2. KLEPARSKA DELA </t>
  </si>
  <si>
    <t>3. KLJUČAVNIČARSKA DELA</t>
  </si>
  <si>
    <t>4. STAVBNO POHIŠTVO</t>
  </si>
  <si>
    <t>Nabava, dobava in zainjektiranje stika med novo ab temeljno peto in obstoječim temeljem, z injekcijskomaso na bazi cementa. Komplet z vsemi potrebnimi dodatnimi deli in materiali.</t>
  </si>
  <si>
    <t>Nabava, dobava in vgradnja armature. Komplet z vsemi potrebnimi dodatnimi deli in materiali.</t>
  </si>
  <si>
    <t>mrežasta armatura</t>
  </si>
  <si>
    <t>kg</t>
  </si>
  <si>
    <t>rebrasta armatura</t>
  </si>
  <si>
    <t>3.</t>
  </si>
  <si>
    <t>ZIDARSKA DELA</t>
  </si>
  <si>
    <t>3.1.</t>
  </si>
  <si>
    <t>Nabava, dobava in zidanje z modularno opečno opeko, debeline 19 cm v GACM1:3:9. Komplet z vsemi potrebnimi dodatnimi deli in materiali.</t>
  </si>
  <si>
    <t>3.2.</t>
  </si>
  <si>
    <t>Nabava, dobava in zidanje predelnih sten z opečnim trojnim zidakom debeline 12 cm v GACM 1:3:9. Komplet z vsemi potrebnimi dodatnimi deli in materiali.</t>
  </si>
  <si>
    <t>3.3.</t>
  </si>
  <si>
    <t>3.4.</t>
  </si>
  <si>
    <t>3.5.</t>
  </si>
  <si>
    <t>3.6.</t>
  </si>
  <si>
    <t>Nabava, dobava in izdelava hidroizolacije v sanitarnih prostorih z dvoslojnim hladnim premazom (npr. SIKA ali DEITERMANN), (tlaki + 20 cm ob stenah + izolacija vseh vogalov v širini 20 cm). Komplet z vsemi potrebnimi dodatnimi deli in materiali.</t>
  </si>
  <si>
    <t>3.7.</t>
  </si>
  <si>
    <t>3.8.</t>
  </si>
  <si>
    <t>6.</t>
  </si>
  <si>
    <t>6.1.</t>
  </si>
  <si>
    <t>7.</t>
  </si>
  <si>
    <t>KERAMIČARSKA DELA</t>
  </si>
  <si>
    <t>7.1.</t>
  </si>
  <si>
    <t>Nabava, dobava in lepljenje granitogress cokla, višine 10 cm, I. klase, nabavne vrednosti do 20 €. Komplet z izravnalno maso, fugiranjem in silikoniziranjem zadnje vogalne fuge s silikonsko fugirno maso v barvi fugirne mase ter vsemi potrebnimi dodatnimi deli in materiali.</t>
  </si>
  <si>
    <t>Nabava, dobava in montaža PVC zaključne, vogalne letvice. Letvica za zaključek niza keramike. Komplet z vsemi potrebnimi dodatnimi deli in materiali.</t>
  </si>
  <si>
    <t>8.</t>
  </si>
  <si>
    <t>8.1.</t>
  </si>
  <si>
    <t>4.10.</t>
  </si>
  <si>
    <t>5.</t>
  </si>
  <si>
    <t>KANALIZACIJA</t>
  </si>
  <si>
    <t>5.1.</t>
  </si>
  <si>
    <t>5.2.</t>
  </si>
  <si>
    <t>Planiranje dna izkopa +/-3cm. Komplet z vsemi potrebnimi dodatnimi deli in materiali.</t>
  </si>
  <si>
    <t>5.3.</t>
  </si>
  <si>
    <t>Zasip kanalizacije s tamponskim nasutjem, z utrjevanjem nasutja v plasteh. Komplet z vsemi potrebnimi dodatnimi deli in materiali.</t>
  </si>
  <si>
    <t>5.4.</t>
  </si>
  <si>
    <t>5.5.</t>
  </si>
  <si>
    <t>Nabava, dobava in montaža talnega sifona. Komplet z vsemi potrebnimi dodatnimi deli in materiali.</t>
  </si>
  <si>
    <t>5.6.</t>
  </si>
  <si>
    <t>2.</t>
  </si>
  <si>
    <t>BETONSKA IN AB DELA</t>
  </si>
  <si>
    <t>2.1.</t>
  </si>
  <si>
    <t>2.2.</t>
  </si>
  <si>
    <t>2.3.</t>
  </si>
  <si>
    <t>2.4.</t>
  </si>
  <si>
    <t>2.5.</t>
  </si>
  <si>
    <t>2.6.</t>
  </si>
  <si>
    <t>2.7.</t>
  </si>
  <si>
    <t>2.8.</t>
  </si>
  <si>
    <t>KLJUČAVNIČARSKA DELA</t>
  </si>
  <si>
    <t>Nabava, dobava in ročno humuziranje zelenic s sejanjem trave. Komplet z vsemi potrebnimi dodatnimi deli in materiali.</t>
  </si>
  <si>
    <t>Planiranje v zemljini IV. Kat. S točnostjo +/- 3 cm. Komplet z vsemi potrebnimi dodatnimi deli in materiali.</t>
  </si>
  <si>
    <t>1.8.</t>
  </si>
  <si>
    <t>1.9.</t>
  </si>
  <si>
    <t>1.10.</t>
  </si>
  <si>
    <t>1.11.</t>
  </si>
  <si>
    <t>1.12.</t>
  </si>
  <si>
    <t>pavšal</t>
  </si>
  <si>
    <t>kos</t>
  </si>
  <si>
    <t>4.2.1.</t>
  </si>
  <si>
    <t>4.3.1.</t>
  </si>
  <si>
    <t>10.</t>
  </si>
  <si>
    <t>SPUŠČENI STROPOVI IN OBLOGE</t>
  </si>
  <si>
    <t>10.1.</t>
  </si>
  <si>
    <t>Enota</t>
  </si>
  <si>
    <t>Količina</t>
  </si>
  <si>
    <t>Cena / E</t>
  </si>
  <si>
    <t>OPIS</t>
  </si>
  <si>
    <t>kpl</t>
  </si>
  <si>
    <t>10.2.</t>
  </si>
  <si>
    <t>11.</t>
  </si>
  <si>
    <t>SLIKOPLESKARSKA DELA</t>
  </si>
  <si>
    <t>11.1.</t>
  </si>
  <si>
    <t>Nabava, dobava in oplesk raznih kovinskih izdelkov. Kompletno z vsemi pomožnimi in varovalnimi deli. (ocenjeno)</t>
  </si>
  <si>
    <t>FASADERSKA DELA</t>
  </si>
  <si>
    <t>Nabava, dobava, montaža in demontaža lahkega fasadnega odra, višine do 7,50 m. Komplet z vsemi potrebnimi dodatnimi deli in materiali.</t>
  </si>
  <si>
    <t>Čiščenje obstoječe fasade z vodo pod pritiskom, odbijanjem poškodovanih delov fasadnega ometa na izolaciji, čiščenje in premaz z emulzijo. Komplet z vsemi potrebnimi dodatnimi deli in materiali.</t>
  </si>
  <si>
    <t>D. ZUNANJA UREDITEV</t>
  </si>
  <si>
    <t>1.</t>
  </si>
  <si>
    <t>RUŠITVENA DELA</t>
  </si>
  <si>
    <t>1.1.</t>
  </si>
  <si>
    <t>Nabava, dobava in zaščita gradbišča z gradbiščno ograjo, višine 2,5m, zaščita obstoječega objekta pred mehanskimi poškodbami. Komplet z vsemi potrebnimi dodatnimi deli in elementi.</t>
  </si>
  <si>
    <t>m'</t>
  </si>
  <si>
    <t>1.2.</t>
  </si>
  <si>
    <t>1.3.</t>
  </si>
  <si>
    <t>1.4.</t>
  </si>
  <si>
    <t>m2</t>
  </si>
  <si>
    <t>1.5.</t>
  </si>
  <si>
    <t>m3</t>
  </si>
  <si>
    <t>1.6.</t>
  </si>
  <si>
    <t>1.7.</t>
  </si>
  <si>
    <t>3.9.</t>
  </si>
  <si>
    <t>Nabava, dobava in izdelava plavajočega betonskega estriha v pritličju; akustična in toplotna izolacija kaširana mineralna volna 7 cm (klasa T DIN 18165) npr. TERVOL TP ali enakovredno; ločilni sloj PE folija 0.15 mm; betonski estrih C 16/20 deb. 7 cm mikroarmiran in s trakom iz steklene volne deb. 1 cm dilatiran od ab stene;  Vključno z vsemi pomožnimi deli  in  transporti. Zvočna izolativnost  = min 46 dB, koeficient toplotne prehodnosti k = max 1,17 W/m2K. Komplet z vsemi potrebnimi dodatnimi deli in elementi.</t>
  </si>
  <si>
    <t>3.10.</t>
  </si>
  <si>
    <t>3.11.</t>
  </si>
  <si>
    <t>Zidarsko čiščenje objekta. (ocenjeno)</t>
  </si>
  <si>
    <t>ur</t>
  </si>
  <si>
    <t>4.</t>
  </si>
  <si>
    <t>TESARSKA DELA</t>
  </si>
  <si>
    <t>4.1.</t>
  </si>
  <si>
    <t>3.12.</t>
  </si>
  <si>
    <t>3.13.</t>
  </si>
  <si>
    <t>3.14.</t>
  </si>
  <si>
    <t>Štemanje utorov v opečnih stenah za montažo cevnih instalacij z zazidavo po končani montaži. Komplet z vsemi potrebnimi dodatnimi deli in materiali. (ocenjeno)</t>
  </si>
  <si>
    <t>dimenzije 6/6</t>
  </si>
  <si>
    <t>dimenzije 15/15</t>
  </si>
  <si>
    <t>Nabava, dobava in vgradnja betona MB 30 v AB preklade, horizontalne vezi in nosilce do prereza do 0,06 m3/m1. Komplet z vsemi potrebnimi dodatnimi deli in materiali.</t>
  </si>
  <si>
    <t>Nabava,dobava in vgrajevanje armiranega podložnega betona  med temelji C 12/15, prereza 0.10 m3/m2. (upoštevaj 4 kg armature/m2), fino zaglajen za polaganje hidroizolacije. Komplet z vsemi potrebnimi dodatnimi deli in materiali.</t>
  </si>
  <si>
    <t>Nabava, dobava in izdelava horizontalne hidroizolacije v sestavah tlakov nad podložnim betonom s hidroizolacijskim hladnim bitumenskim premazom (npr. TIMBITOL) in med seboj zvarjenimi trakovi (npr. VOBITEKT SV/4) v debelini 0,5cm. Komplet z vsemi potrebnimi dodatnimi deli in elementi.</t>
  </si>
  <si>
    <t>Nabava, dobava in strojna izdelava ometov notranjih sten in stropov (obrizg, grobi in fini omet). Komplet z vsemi potrebnimi dodatnimi deli in materiali.</t>
  </si>
  <si>
    <t>Nabava, dobava, montaža in demontaža opaža čel AB plošč višine do 30cm. Komplet z vsemi potrebnimi dodatnimi deli in materiali.</t>
  </si>
  <si>
    <t>kom</t>
  </si>
  <si>
    <t>"S9"</t>
  </si>
  <si>
    <t>Nabava, dobava in montaža premičnih odrov za ves čas gradnje</t>
  </si>
  <si>
    <t>Nabava, dobava in izdelava stenskih zaokrožnic s kavčukovimi talnimi oblogami višine 10 cm, vključno z montažo podložnih in protiprašnih profilov; kot npr. Noraplan signa. Komplet z vsemi potrebnimi dodatnimi deli in materiali.</t>
  </si>
  <si>
    <t>Nabava, dobava in lepljenje nepoliranega nedrsečega granitogressa I. klase, nabavne vrednosti do 20 €. Upoštevaj 2 x izravnalno maso, komplet s fugiranjem in silikoniziranje zadnje vogalne fuge s silikonsko fugirno maso v barvi fugirne mase v prostorih do in nad 5m2, položena klasično ali diagonala. Komplet z vsemi potrebnimi dodatnimi deli in materiali.</t>
  </si>
  <si>
    <t>Nabava, dobava in lepljenje talne sanitarne keramike, I. klase, nabavne vrednosti do 20 €, upoštevaj 2 x izravnalno maso, fugiranje in silikoniziranje zadnje vogalne fuge s silikonsko fugirno maso v barvi fugirne mase v prostorih do 5m2. Komplet z vsemi potrebnimi dodatnimi deli in materiali.</t>
  </si>
  <si>
    <t>Nabava, dobava in montaža alu „L in T“ kotnikov na priperah  vrat in stikih tlakov. Komplet z vsemi potrebnimi dodatnimi deli in materiali.</t>
  </si>
  <si>
    <t>4.1.2.</t>
  </si>
  <si>
    <t>Nabava, dobava in montaža odtočnih kolen okroglega prereza fi 120mm, iz jeklene barvane pločevine 0,6 mm, obarvana z poliester barvo debeline 25my, komplet z izlivnim priključkom. Komplet z vsemi potrebnimi dodatnimi deli, pritrdilnimi elementi in materialom.</t>
  </si>
  <si>
    <t>2.1.1.</t>
  </si>
  <si>
    <t>Nabava, dobava, nasipanje, razstiranje in utrjevanje tampona med temelji in pod temeljno ploščo, v slojih po 20 cm. Tamponska plast debeline 25cm. Komplet z vsemi potrebnimi dodatnimi deli in materiali.</t>
  </si>
  <si>
    <t xml:space="preserve">Dvakratno kitanje in brušenje novo ometanih sten in stropov.                                             </t>
  </si>
  <si>
    <t>Nabava, dobava in polaganje betonskih robnikov 15/24/100 cm v ravnih linijah in krivinah. Polaganje na betonsko posteljico, komplet z obetoniranjem in fugiranjem stikov s cementno maso. Komplet z vsemi potrebnimi dodatnimi deli in materiali.</t>
  </si>
  <si>
    <t>Nabava, dobava in polaganje betonskih kulir plošč, velikosti 40/40/4 cm na zunanje stopnišče - čelne in nastopne ploskve. Polaganje na betonsko podlago, komplet s fugiranjem s cementno maso. Komplet z vsemi potrebnimi dodatnimi deli in materiali.</t>
  </si>
  <si>
    <t>Ročno in strojno planiranje na brežine vgrajenega humusa, komplet z vsemi deli</t>
  </si>
  <si>
    <t>Nabava, dobava in montaža linijske povozne rešetke za težek promet, vključno z betonsko kanaleto. Rešetka širine 25 cm, pritjena, vijačena v betonsko kanaleto. Komplet z vsemi ptorebnimi dodatnimi deli in materiali.</t>
  </si>
  <si>
    <t>Izdelava cestnih požiralnikov, z vtokom z ltž rešetko v muldi nos.25T,  jašek fi 50 cm, kompletno z dobavo in vgradnjo, temeljem. Požiralnik s poglobitvijo za peskolov in potopljeno steno za zadrževanje plavajočih snovi.</t>
  </si>
  <si>
    <t>Zakoličba osi in prečnih profilov trase ceste, platoja in ostalih elementov zunanje ureditve vključno z zavarovanjem točk in izdelavo zapisnika o zakoličbi - zakoličbo opravi za to pooblaščena institucija oz. geometer</t>
  </si>
  <si>
    <t>Nabava, dobava in polaganje pvc cevi za meteorno in fekalno kanalizacijo SN4, ustrezen standardu 1401-1, s predhodno izdelavo betonske posteljice in obbetoniranje. Komplet z vsemi potrebnimi dodatnimi deli in materiali, ter spiranjem, preizkusom tesnosti kanalizacije in posnetkom s kamero</t>
  </si>
  <si>
    <t>Zakoličba kanalizacije s strani pooblaščenega geometra in izdelava zapisnika o zakoličbi</t>
  </si>
  <si>
    <t>Postavljanje gradbenih profilov na mestih, kjer se trasa višinsko in smerno spremeni</t>
  </si>
  <si>
    <t>Nabava, dobava in vgrajevanje kamnitega materiala - tampona 0-32mm pod povozne površine v min. debelini 30cm. Kompletno z planiranjem in utrditvijo v plasteh. Komplet z vsemi potrebnimi dodatnimi deli in materiali.</t>
  </si>
  <si>
    <t>6.2.</t>
  </si>
  <si>
    <t>6.3.</t>
  </si>
  <si>
    <t>6.4.</t>
  </si>
  <si>
    <t>6.5.</t>
  </si>
  <si>
    <t>8.2.</t>
  </si>
  <si>
    <t>9.3.</t>
  </si>
  <si>
    <t>Zakoličba obstoječih komunalnih vodov, elektro in telekomunikacijskih naprav, vodovoda. Obračun po dejansko porabljenih urah z vpisom upravljalca v gradbeni dnevnik in potrditvijo nadzora (urna postavka vključuje tudi povračilo stroškov prevoza na objekt in nazaj)</t>
  </si>
  <si>
    <t>Izdelava parne zapore estrihov kot. Npr. epoksi premaz, vse komplet s pripravo podlage</t>
  </si>
  <si>
    <t>OBČINA ILIRSKA BISTRICA</t>
  </si>
  <si>
    <t>BAZOVIŠKA C. 14</t>
  </si>
  <si>
    <t>6250 ILIRSKA BISTRICA</t>
  </si>
  <si>
    <t>Zakoličba objekta - prizidka</t>
  </si>
  <si>
    <t xml:space="preserve">Demontaža obstoječe notranje opreme, iznos iz objekta in deponiranje na začasno deponijo v razdalji do 1 km. Komplet z vsemi potrebnimi dodatnimi deli in materiali. </t>
  </si>
  <si>
    <t>Notranja zaščita obstoječega objekta pri izrezu v AB steno, demontaži oken; zaščita stavbenga pohištva in finalno obdelanih površin (finalni tlak, zidovi) s PVC folijo in lesenimi elementi ter demontaža zaščite po končanem delu. Komplet z vsemi potrebnimi dodatnimi deli in materiali.</t>
  </si>
  <si>
    <t>Rezanje AB konstrukcije z diamantno tehniko debeline stene do 30cm; max dimenzije izreza 8,00m x 3,30m, vključno z zaščito obstoječega fasadnega zaključnega sloja, odstranitvijo izrezane stene, rušenje na manjše elemente, nakladanje in odvoz na deponijo do 10km ter plačilo takse</t>
  </si>
  <si>
    <t>Strojno rušenje obstoječega asfalta s predhodnim zarezovanjem asfalta in strojno rušenje, nakladanje materiala na kamion in odvoz na deponijo v razdalji do 10 km. Komplet z vsemi potrebnimi dodatnimi deli in materiali.</t>
  </si>
  <si>
    <t>Demontaža, rušitev obstoječih kleparskih izdelkov - odtočnih cevi, komplet z nakladanjem materiala na kamion in odvoz na začasno deponijo v razdalji do 10km. Komplet z vsemi potrebnimi dodatnimi deli in materiali.</t>
  </si>
  <si>
    <t>Demontaža pokrovov iz ladijske pločevine dim. 2,50mx1,50m na jaških, ročno razbijanje AB okvirja plošče, nakladanje na prevozno sredstvo in odvoz na deponijo do 10km ter plačilo takse</t>
  </si>
  <si>
    <t>Strojni zasip jaškov, kjer so odstranjeni pokrovi, dim. 3mx2m, globine do 2,40m z materialom od izkopa, vključno s komprimiranjem, ter nasip zadnjega sloja 30cm s tamponskim komprimiranim materialom do kote planuma nasipa med temelji</t>
  </si>
  <si>
    <t>Planiranje dna izkopov +/- 3cm temeljev, z odkopom odvečnega materiala. Komplet z vsemi potrebnimi dodatnimi deli in materiali.</t>
  </si>
  <si>
    <t>Nabava,dobava in polaganje podložnega betona pasovnih temeljev z C 10/15, prereza 0.1 m3/m2. Komplet z vsemi potrebnimi dodatnimi deli in materiali.</t>
  </si>
  <si>
    <t>Nabava, dobava, montaža in demontaža dvostranskega opaža pasovnih temeljev. Komplet z vsemi potrebnimi dodatnimi deli in materiali, ter podpiranjem.</t>
  </si>
  <si>
    <t>Nabava, dobava, montaža in demontaža opaža AB okvirja oz. podpiranje obstoječe plošče. Komplet z vsemi potrebnimi deli in materiali, ter podpiranjem.</t>
  </si>
  <si>
    <t>Nabava, dobava, montaža in demontaža opaža AB preklad, nosilcev in horizontalnih vezi. Komplet z vsemi potrebnimi dodatnimi deli in materiali, ter podpiranjem.</t>
  </si>
  <si>
    <t>Nabava, dobava, montaža in demontaža opaža AB nosilcev in stebrov - AB okvirjev. Komplet z vsemi potrebnimi dodatnimi deli in materiali, ter podpiranjem.</t>
  </si>
  <si>
    <t>Podpiranje prefabriciranih PVP strešnih plošč, komplet z vsemi pomožnimi deli in razopažanjem po končanih delih</t>
  </si>
  <si>
    <t>Nabava, dobava, montaža in demontaža opaža AB vertikalnih vezi. Komplet z vsemi potrebnimi dodatnimi deli in materiali.</t>
  </si>
  <si>
    <t>Nabava, dobava in vgrajevanje beton C 25/30 v PVP plošče. Komplet z vsemi potrebnimi dodatnimi deli in materiali.</t>
  </si>
  <si>
    <t>Nabava, dobava in vgrajevanje betona C 25/30 za pasovne  temelje prereza do 0,90 m3/m1. Komplet z vsemi potrebnimi dodatnimi deli in materiali.</t>
  </si>
  <si>
    <t>Nabava, dobava in vgradnja betona C 25/30 za AB vertikalne vezi, stebre in okvirjev prereza do 0,09 m3/m'. Komplet z vsemi potrebnimi dodatnimi deli in materiali.</t>
  </si>
  <si>
    <t>Nabava, dobava in zazidava odprtin z modularno opečno opeko, debeline 19 cm v GACM1:3:9. Komplet z vsemi potrebnimi dodatnimi deli in materiali.</t>
  </si>
  <si>
    <t>Nabava, dobava in polaganje toplotne izolacije - ekspandiran polistiren v sestavi strehe, debeline 20 mm položene na PVP plošče oz. beton nad PVP ploščami. Komplet z vsemi potrebnimi dodatnimi deli in materiali.</t>
  </si>
  <si>
    <t>Nabava, dobava in izdelava plavajočega betonskega estriha deb. 10cm na dostopni terasi in vhodnem podestu; ločilni sloj PE folija 0.15 mm in betonski estrih C 16/20 Vključno z vsemi pomožnimi deli  in  transporti. Komplet z vsemi potrebnimi dodatnimi deli in elementi.</t>
  </si>
  <si>
    <t>Kombinirani izkop, delno ročni in delno strojni za prestavitev meteorne kanalizacije. Predhodna zakoličba obstoječega voda, nakladanje na kamion in odvoz na začasno deponijo v razdalji do 10km. Komplet z vsemi potrebnimi dodatnimi deli in materiali.</t>
  </si>
  <si>
    <t>Nabava, dobava in izdelava betonskih kanalizacijskih jaškov iz bet. Cevi fi 60cm meteorne kanalizacije na obstoječi cevi, komplet z LTŽ pokrovom. Komplet z opažanjem, montažo in demontažo, ter vsemi potrebnimi dodatnimi deli in materiali.</t>
  </si>
  <si>
    <t>pvc Φ 200mm</t>
  </si>
  <si>
    <t>pvc Φ 100mm</t>
  </si>
  <si>
    <t>pvc Φ 75mm</t>
  </si>
  <si>
    <t>pvc Φ 50mm</t>
  </si>
  <si>
    <t>Nakladanje materiala na deponiji, prevoz do mesta vgradnje, nasipanje izkopa ob temeljih z izkopnim materialom. Komplet z utrjevanjem ter vsemi potrebnimi dodatnimi deli in materiali.</t>
  </si>
  <si>
    <t>m4</t>
  </si>
  <si>
    <t>Nakladanje viškov materiala in odvoz na deponijo do 10km ter plačilo takse</t>
  </si>
  <si>
    <t>Strojni izkop zemljine za pasovne temelje v zemljini IV. In V. ktg. Komplet z odlaganjem matriala na rob izkopa ali nakladanjem materiala na kamion in odvozom na začasno deponijo v razdalji do 10 km. Komplet z vsemi potrebnimi dodatnimi deli in materiali.</t>
  </si>
  <si>
    <t>Nabava, dobava in vgradnja montažnega tipskega lovilca olj premera 80cm z LTŽ pokrovom fi 60cm nos. 5T po detajlu</t>
  </si>
  <si>
    <t>Nabava, dobava in vgradnja ponikovalnice iz BC fi 80cm, globine do vključno 2m, vključno z izkopom, vgradnjo cevi in obdelavo vtokov v ponikovalnico, obsip z drenažnim kamnitim materalom do fi 30mm in betonskim nosilnim obročem pokrova fi 100cm in LTŽ pokrovom fi 60cm, nos. 5T, ter nasipom v ponikovalnici v plasti filterskega sloja deb. 10cm, granulacije 10-15mm in deb. 10cm, granulacije 15-30cm - po detajlu</t>
  </si>
  <si>
    <t>Odstranitev raznih pripir ali kotnikov, lesenih letev parketa.</t>
  </si>
  <si>
    <t xml:space="preserve">Popravilo parketa na mestih, kjer je to potrebno; zamenjava parketa kot obstoječi zajema vsa potrebna preddela vključno z demontažo obstoječega, pripravo podlage, dobavo in polaganjem novega parketa pripravljenega za brušenje in lakiranje </t>
  </si>
  <si>
    <t>Nabava, dobava in montaža žleba kvadratnega prereza r.š. do 33cm, iz jeklene barvane pločevine 0,6 mm, obarvana z poliester barvo debeline 25my  . Komplet z vsemi potrebnimi dodatnimi deli, pritrdilnimi elementi in materialom.</t>
  </si>
  <si>
    <t>stik strehe z zidom, z jekleno barvno pločevino r.š. 33cm</t>
  </si>
  <si>
    <t>Nabava, dobava in montaža odtočnih LTŽ cevi okroglega prereza fi 120mm višine 1,40m , obarvana z poliester barvo debeline 25my, komplet z izlivnim priključkom. Komplet z vsemi potrebnimi dodatnimi deli, pritrdilnimi elementi in materialom.</t>
  </si>
  <si>
    <t>Dobava in polaganje novih parketnih trikotnih letev  po končanem lakiranju skupaj z lakiranjem letev.</t>
  </si>
  <si>
    <t>Brušenje, kitanje  in lakiranje parketnih površin (3x)</t>
  </si>
  <si>
    <t>Nabava, dobava in polaganje talne obloge iz kavčuka, debeline 3,50 mm v ploščah 1,00x1,00 m s strukturno površino . Talna obloga DIN 51130-R-9, varnost zdrsa, DIN 4102-B1 ognjevarnost, ISO 140-8 10dB, vpojnost pohodnega hrupa, primerna za visoko frekventne prostore, za obremenitve s kolesi in oporna na cigaretne ogorke. V ceni upoštevati izvavnavo podlage z izravnalno maso in lepilo po navodilih proizvajalca ter zaključni premaz; kot npr.: Noraplan stone acoustic. Barva po izbiri ivestitorja. Komplet z vsemi potrebnimi dodatnimi deli in materiali.</t>
  </si>
  <si>
    <t>Nabava, dobava in montaža spuščenega stropa v kopalnicah in sanitarijah iz vodoodpornih mavčnokartonskih plošč (npr.: Knauf),, deb. 1,25 cm na obešeni enonivojski podkonstrukciji, pritrjena na AB ploščo. Spuščeni strop na višino od 2,65 m do 3,20 m. Mavčnokartonske plošče bandažirane, kitane in glajene, prilagojene na oplesk. V ceni je zajeta tudi izvedba dilatacijskega stika stena strop s tipskim dilatacijskim trakom ali akrilnim kitom. Upoštevanje odra za montažo. Komplet z vsemi potrebnimi dodatnimi deli in materiali.</t>
  </si>
  <si>
    <t>Predelna stena z vrati</t>
  </si>
  <si>
    <t>Nabava, dobava, izdelava in montaža montažnih sanitarnih kabin z enokrilnimi vrati. Kabine iz Trespa plošč (npr. Ravago Junior), višine 1200 cm, montirane na prefabricirane noge, višine 10 cm, opremljena z nerjavečim standarddiziranim okovjem in veznimi elementi. Vgrajena vrata, opremljena z nerjavečo kovinsko kljuko (bunko) in zapiralom metuljček ter zaščito okovja z elementom za preprečevanje poškodb. Barva po izboru investitorja. Komplet z vsemi potrebnimi dodatnimi deli in materiali.</t>
  </si>
  <si>
    <t>Nabava, dobava in 2x slikanje sten in stropov s poldisperzijsko barvo v različnih tonih, s predhodnim premazom z emulzijo za boljši oprijem. Komplet z vsemi potrebnimi dodatnimi deli in materiali.</t>
  </si>
  <si>
    <t>Nabava, dobava in slikanje sten z Latex barvo, do višine 2,00 m. Slikanje sten v garderobah in vetrolovu. Komplet z vsemi potrebnimi dodatnimi deli in materiali.</t>
  </si>
  <si>
    <t>Nabava, dobava in lepljenje nepoliranega nedrsečega granitogressa I. klase, zmrzlinsko odpornega, nabavne vrednosti do 20 €. Upoštevaj 2 x izravnalno maso, komplet s fugiranjem in silikoniziranje zadnje vogalne fuge s silikonsko fugirno maso v barvi fugirne mase, položena klasično ali diagonala. Komplet z vsemi potrebnimi dodatnimi deli in materiali.</t>
  </si>
  <si>
    <t>Nabava, dobava in montaža spuščenega stropa npr. Armstrong Dune na tipski podkonstrukciji, v ploščah dimenzij 600x600x20 mm. Strop je demontažen z nevidno podkonstrukcijo. V ceni je zajeta tudi izvedba dilatacijskega stika stena strop s tipskim dilatacijskim trakom ali akrilnim kitom in izrezi za luči. V ceni je potrebno zajeti tudi odre za montažo. Kompletno z pritrdilnim materialom ter vsemi potrebnimi dodatnimi deli in elementi.</t>
  </si>
  <si>
    <t>200/240cm</t>
  </si>
  <si>
    <t>140/240cm</t>
  </si>
  <si>
    <t>200/80cm</t>
  </si>
  <si>
    <t>91/209+90cm</t>
  </si>
  <si>
    <t>Nabava, dobava in montaža pvc okna, zastekljeno z izolacijskim steklom, termopan k=0,70kW/m2K, 7 komorni profil, dimenzije 85/85 mm. Okno opremljeno z notranjo pvc okensko polico in ZUNANJIMI kovinskimi žaluzijami ter podaljšano ročico za premik žaluzij, ki so ognjevarne in se ne pregrevajo, s kaseto in alu vodili; Barva po izboru investitorja. Komplet z vsemi potrebnimi dodatnimi deli in materiali. Po shemi projektanta</t>
  </si>
  <si>
    <t>Nabava, dobava in montaža PVC vhodnih vrat. Vrata enokrilna z nadsvetlobnim fiksnim delom, zastekljena z izolacijskim steklom termopan  k=0,7kW/m2K, opremljena s samozapiralom in cilindrično ključavnico. Zastekljene površine opremljene z varnostno in zaščitno folijo. Komplet z vsemi potrebnimi dodatnimi deli in materiali.</t>
  </si>
  <si>
    <t>110/220+80cm</t>
  </si>
  <si>
    <t>Nabava, dobava in montaža ALU vrat med prizidkom in obstoječim delom šole - okvir in steklo odporno EI 60, zastekljeno z izolacijskim kaljenim steklom, termopan k=0,70kW/m2K. Vrata so opremljena s protipanik kljuko in samozapiralom ter cilindrično ključavnico - vse po shemi projektanta; Barva po izboru investitorja. Komplet z vsemi potrebnimi dodatnimi deli in materiali.</t>
  </si>
  <si>
    <t>Nabava, dobava in montaža PVC vhodne zasteklitvene stene dim. 380x300cm. Stena je sestavljena iz dveh fiksnih delov in fiksne nadsvetlobe ter vhodnih enokrilnih vrat dim. 120x220 cm, opremljenih s samozapiralom in cilindrično ključavnico - po shemi projektanta. Komplet z vsemi potrebnimi dodatnimi deli in materiali.</t>
  </si>
  <si>
    <t>91/208,5 +90cm</t>
  </si>
  <si>
    <t>91/208,50+90cm</t>
  </si>
  <si>
    <t>Nabava, dobava in montaža notranjih dvokrilnih lesenih požarnoodpornih vrat. Vrata EI 30-C, suhomontažna, lesen furniran podboj „soft“ izvedbe, delno zastekljena - nadsvetloba. Vratni krili furnirani, vrata opremljena z cilindrično ključavnico in kljuko iz brušene nerjaveče kovine. Komplet z vsemi potrebnimi dodatnimi deli in materiali.</t>
  </si>
  <si>
    <t>8.3.</t>
  </si>
  <si>
    <t>8.4.</t>
  </si>
  <si>
    <t>Vrata 70/120cm</t>
  </si>
  <si>
    <t>Nabava, dobava in izdelava fasade. Fasada z izolacijo iz kamene volne, lamele debeline 12 cm (EI30), nosilnim slojem z mrežico in zaključnim silikatnim slojem 2mm.  Komplet z vsemi potrebni dodatnimi deli in materiali.</t>
  </si>
  <si>
    <t>7.2.</t>
  </si>
  <si>
    <t>7.3.</t>
  </si>
  <si>
    <t>"S6"</t>
  </si>
  <si>
    <t>Nabava, dobava in vgradnja strešne kritine kot npr. PROTAN Se 1,6 mm DIN 16734, svetlo sive barve, s protidrsno površino, PVC armirana, UV stabilizirana HI membrana, preklopno varjena z vročim zrakom, mehansko pritrjena na podlago, v vsem po sistemu PROTAN Norveška, vključno z zaključki in odtočnimi elementi (obračuna se samo svetla tlorisna površina)</t>
  </si>
  <si>
    <t>Nabava, dobava in montaža zunanjih Alu okenskih polic v barvi investitorja širine 33cm, stiki kitani. Komplet z vsemi potrebnimi dodatnimi deli in materiali.</t>
  </si>
  <si>
    <t>Nabava, dobava in montaža ALU okna med prizidkom in obstoječim delom šole - okvir in steklo odporno EI 60, zastekljeno z izolacijskim steklom, termopan k=0,70kW/m2K. Barva po izboru investitorja. Komplet z vsemi potrebnimi dodatnimi deli in materiali. Po shemi projektanta</t>
  </si>
  <si>
    <t>Nabava, dobava in montaža krajnih obrob iz jeklene barvne pločevine 0,6 mm, obarvana z poliester barvo debeline 25my. Komplet z vsemi potrebnimi dodatnimi deli, pritrdilnimi elementi in materiali.</t>
  </si>
  <si>
    <t>7.3.1.</t>
  </si>
  <si>
    <t>7.3.2.</t>
  </si>
  <si>
    <t>9.4.</t>
  </si>
  <si>
    <t>Nabava, dobava in montaža notranjih lesenih drsnih vrat. Vrata suhomontažna, lesen furniran podboj „soft“ izvedbe. Vratno krilo furnirano, vrata opremljena s cilindrično ključavnico in kljuko „bunko“ iz brušene nerjaveče kovine. Komplet z vsemi potrebnimi dodatnimi deli in materiali ter prezračevalno rešetko</t>
  </si>
  <si>
    <t>Cokel fasade, stirodur debeline 10cm, kulirplast višine 60 cm</t>
  </si>
  <si>
    <t>2.7.1.</t>
  </si>
  <si>
    <t>3.11.1.</t>
  </si>
  <si>
    <t>3.11.2.</t>
  </si>
  <si>
    <t>Dodatna oz. nepredvidena dela (obračun po dejanskih stroških)</t>
  </si>
  <si>
    <t>Požarno tesnenje prebojev instalacij med požarnimi sektorji - vse komplet</t>
  </si>
  <si>
    <t>5.10.2.</t>
  </si>
  <si>
    <t>5.10.3.</t>
  </si>
  <si>
    <t>5.10.4.</t>
  </si>
  <si>
    <t>Postavljavljanje gradbenih profilov za dostop in dovoz</t>
  </si>
  <si>
    <t>Nabava, dobava in izdelava obrabnozaporne plasti AC 8 surf B 50/70 A3 v debelini 5cm na dostopu do objekta - ročno asfaltiranje</t>
  </si>
  <si>
    <t>Nabava, dobava in izdelava obrabnozaporne plasti AC 8 surf B 50/70 A3 v debelini 5cm na klančini do objekta - strojno asfaltiranje</t>
  </si>
  <si>
    <t>Nabava, dobava in polaganje tartan plošč oz. obloge na pripravljeno peščeno podlago v debelini 15cm - po detajlu projektanta</t>
  </si>
  <si>
    <t>Ročno strojni izkop jarka v zemljini IV. Kat., ob objektu za odstranitev nenosilnega materiala, globine cca 50 cm, nakladanje zemljine na kamion in odvoz na deponijo v razdalji do 10 km. Komplet z vsemi potrebnimi dodatnimi deli in materiali.</t>
  </si>
  <si>
    <t>Demontaža obstoječih sestavljenih oken nad 2m2, komplet z okvirji in eventuelnimi senčili. Iznos materiala iz objekta, nakladanje na kamion in odvoz na deponijo v razdalji do 10km. Komplet z vsemi potrebnimi dodatnimi deli in materiali.</t>
  </si>
  <si>
    <t>5. KERAMIČARSKA DELA</t>
  </si>
  <si>
    <t>6. TLAKARSKA DELA</t>
  </si>
  <si>
    <t>7. SPUŠČENI STROPOVI IN OBLOGE</t>
  </si>
  <si>
    <t>8. SLIKOPLESKARSKA DELA</t>
  </si>
  <si>
    <t>9. FASADERSKA DELA</t>
  </si>
  <si>
    <t>10. PREDPRAŽNIKI</t>
  </si>
  <si>
    <t>11. GASILNI APARATI</t>
  </si>
  <si>
    <t>2. ASFALT</t>
  </si>
  <si>
    <t>I. POPIS GRADBENIH IN OBRTNIŠKIH DEL</t>
  </si>
  <si>
    <t>#</t>
  </si>
  <si>
    <t>Vrednost (EUR)</t>
  </si>
  <si>
    <t>B.</t>
  </si>
  <si>
    <t>GRADBENA DELA</t>
  </si>
  <si>
    <t>SKUPAJ ZEMELJSKA DELA</t>
  </si>
  <si>
    <t>SKUPAJ BETONSKA IN AB DELA</t>
  </si>
  <si>
    <t>SKUPAJ ZIDARSKA DELA</t>
  </si>
  <si>
    <t>SKUPAJ TESARSKA DELA</t>
  </si>
  <si>
    <t>SKUPAJ KANALIZACIJA</t>
  </si>
  <si>
    <t>SKUPAJ RUŠITVENA DELA</t>
  </si>
  <si>
    <t>A.</t>
  </si>
  <si>
    <t>C.</t>
  </si>
  <si>
    <t>OBRTNIŠKA DELA</t>
  </si>
  <si>
    <t>D.</t>
  </si>
  <si>
    <t>ZUNANJA UREDITEV</t>
  </si>
  <si>
    <t>SKUPAJ GASILNI APARATI</t>
  </si>
  <si>
    <t>SKUPAJ PREDPRAŽNIKI</t>
  </si>
  <si>
    <t>SKUPAJ FASADERSAK DELA</t>
  </si>
  <si>
    <t>SKUPAJ SLIKOPLESKARSKA DELA</t>
  </si>
  <si>
    <t>SKUPAJ SPUŠČENI STROPOVI IN OBLOGE</t>
  </si>
  <si>
    <t>SKUPAJ TLAKARSKA DELA</t>
  </si>
  <si>
    <t>SKUPAJ KERAMIČARSKA DELA</t>
  </si>
  <si>
    <t>SKUPAJ KROVSKA DELA</t>
  </si>
  <si>
    <t>SKUPAJ KLEPARSKA DELA</t>
  </si>
  <si>
    <t>SKUPAJ KLJUČAVNIČARSKA DELA</t>
  </si>
  <si>
    <t>SKUPAJ STAVBNO POHIŠTVO</t>
  </si>
  <si>
    <t>Vrednost v EUR</t>
  </si>
  <si>
    <t>Skupaj rušitvena dela</t>
  </si>
  <si>
    <t>Skupaj gradbena dela</t>
  </si>
  <si>
    <t>Skupaj obrtniška dela</t>
  </si>
  <si>
    <t>SKUPAJ ASFALT</t>
  </si>
  <si>
    <t>Skupaj zunanja ureditev</t>
  </si>
  <si>
    <t>SKUPAJ (A+B+C+D)</t>
  </si>
  <si>
    <t>…………………………………..</t>
  </si>
  <si>
    <t>ČIŠČENJE OBJEKTA</t>
  </si>
  <si>
    <t>12.1.</t>
  </si>
  <si>
    <t>12.2.</t>
  </si>
  <si>
    <t>SKUPAJ ČIŠČENJE OBJEKTA</t>
  </si>
  <si>
    <t>12.</t>
  </si>
  <si>
    <t>12. ČIŠČENJE OBJEKTA</t>
  </si>
  <si>
    <t>Zaščita obstoječih prostorov, učil, omar,... s filcem, neprodušno foljio, stiki zaščiteni z ustreznim tesnilnim trakom. Zaščita tal, sten in stropov pred poškodbami.</t>
  </si>
  <si>
    <t>Finalno čiščenje objekta po zaključenih vseh delih, kompletno čiščenje, upoštevati premaz tal z ustreznim loščilnim sredstvom.</t>
  </si>
  <si>
    <t>UREDITEV PROSTOROV V OSNOVNI ŠOLI TONETA TOMŠIČA V KNEŽAKU</t>
  </si>
  <si>
    <t xml:space="preserve"> ZEMELJSKA DELA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</si>
</sst>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0\ _S_I_T_-;\-* #,##0.00\ _S_I_T_-;_-* \-??\ _S_I_T_-;_-@_-"/>
    <numFmt numFmtId="165" formatCode="#,##0_ ;\-#,##0\ "/>
    <numFmt numFmtId="166" formatCode="0.0"/>
    <numFmt numFmtId="167" formatCode="#,##0;[Red]#,##0"/>
    <numFmt numFmtId="168" formatCode="dd/mm/yyyy"/>
    <numFmt numFmtId="169" formatCode="dd/mmm"/>
    <numFmt numFmtId="170" formatCode="dd/mm/yy"/>
    <numFmt numFmtId="171" formatCode="0.000"/>
    <numFmt numFmtId="172" formatCode="#,##0.00_ ;\-#,##0.00\ "/>
    <numFmt numFmtId="173" formatCode="[$-424]d\.\ mmmm\ yyyy"/>
  </numFmts>
  <fonts count="47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Fill="0" applyBorder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left" wrapText="1"/>
    </xf>
    <xf numFmtId="4" fontId="3" fillId="0" borderId="0" xfId="58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3" fontId="4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3" fillId="0" borderId="10" xfId="58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/>
    </xf>
    <xf numFmtId="4" fontId="5" fillId="0" borderId="0" xfId="0" applyNumberFormat="1" applyFont="1" applyBorder="1" applyAlignment="1">
      <alignment horizontal="center" wrapText="1"/>
    </xf>
    <xf numFmtId="4" fontId="5" fillId="0" borderId="10" xfId="58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center" wrapText="1"/>
    </xf>
    <xf numFmtId="4" fontId="5" fillId="0" borderId="0" xfId="58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4" fontId="3" fillId="0" borderId="0" xfId="58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4" fontId="45" fillId="0" borderId="10" xfId="0" applyNumberFormat="1" applyFont="1" applyFill="1" applyBorder="1" applyAlignment="1" applyProtection="1">
      <alignment horizontal="center" wrapText="1"/>
      <protection locked="0"/>
    </xf>
    <xf numFmtId="4" fontId="2" fillId="0" borderId="11" xfId="0" applyNumberFormat="1" applyFont="1" applyFill="1" applyBorder="1" applyAlignment="1" applyProtection="1">
      <alignment horizontal="left" vertical="top" wrapText="1"/>
      <protection locked="0"/>
    </xf>
    <xf numFmtId="4" fontId="2" fillId="0" borderId="12" xfId="0" applyNumberFormat="1" applyFont="1" applyFill="1" applyBorder="1" applyAlignment="1" applyProtection="1">
      <alignment horizontal="left" vertical="top" wrapText="1"/>
      <protection locked="0"/>
    </xf>
    <xf numFmtId="4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left" wrapText="1"/>
      <protection locked="0"/>
    </xf>
    <xf numFmtId="4" fontId="3" fillId="0" borderId="0" xfId="58" applyNumberFormat="1" applyFont="1" applyFill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4" fontId="7" fillId="0" borderId="10" xfId="0" applyNumberFormat="1" applyFont="1" applyFill="1" applyBorder="1" applyAlignment="1" applyProtection="1">
      <alignment horizontal="justify" vertical="top" wrapText="1"/>
      <protection locked="0"/>
    </xf>
    <xf numFmtId="4" fontId="5" fillId="0" borderId="10" xfId="58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" fontId="5" fillId="0" borderId="10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165" fontId="4" fillId="0" borderId="0" xfId="0" applyNumberFormat="1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" fontId="5" fillId="0" borderId="0" xfId="0" applyNumberFormat="1" applyFont="1" applyFill="1" applyBorder="1" applyAlignment="1" applyProtection="1">
      <alignment horizontal="justify" wrapText="1"/>
      <protection locked="0"/>
    </xf>
    <xf numFmtId="4" fontId="5" fillId="0" borderId="0" xfId="58" applyNumberFormat="1" applyFont="1" applyFill="1" applyBorder="1" applyAlignment="1" applyProtection="1">
      <alignment horizontal="center" wrapText="1"/>
      <protection locked="0"/>
    </xf>
    <xf numFmtId="4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Font="1" applyFill="1" applyBorder="1" applyAlignment="1" applyProtection="1">
      <alignment horizontal="justify" vertical="top" wrapText="1"/>
      <protection/>
    </xf>
    <xf numFmtId="3" fontId="7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14" fontId="7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5" fillId="0" borderId="10" xfId="41" applyFont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wrapText="1"/>
      <protection locked="0"/>
    </xf>
    <xf numFmtId="164" fontId="5" fillId="0" borderId="10" xfId="58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horizontal="center" wrapText="1"/>
      <protection locked="0"/>
    </xf>
    <xf numFmtId="43" fontId="5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4" fontId="7" fillId="0" borderId="10" xfId="0" applyNumberFormat="1" applyFont="1" applyFill="1" applyBorder="1" applyAlignment="1" applyProtection="1">
      <alignment horizontal="center" wrapText="1"/>
      <protection locked="0"/>
    </xf>
    <xf numFmtId="164" fontId="46" fillId="0" borderId="10" xfId="58" applyFont="1" applyFill="1" applyBorder="1" applyAlignment="1" applyProtection="1">
      <alignment horizontal="center" wrapText="1"/>
      <protection locked="0"/>
    </xf>
    <xf numFmtId="164" fontId="7" fillId="0" borderId="10" xfId="58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vertical="top" wrapText="1"/>
      <protection/>
    </xf>
    <xf numFmtId="169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165" fontId="3" fillId="0" borderId="10" xfId="0" applyNumberFormat="1" applyFont="1" applyFill="1" applyBorder="1" applyAlignment="1" applyProtection="1">
      <alignment horizontal="center" wrapText="1"/>
      <protection/>
    </xf>
    <xf numFmtId="14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wrapText="1"/>
      <protection/>
    </xf>
    <xf numFmtId="164" fontId="5" fillId="0" borderId="0" xfId="58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4" fontId="5" fillId="0" borderId="0" xfId="58" applyNumberFormat="1" applyFont="1" applyFill="1" applyBorder="1" applyAlignment="1" applyProtection="1">
      <alignment horizontal="right" wrapText="1"/>
      <protection locked="0"/>
    </xf>
    <xf numFmtId="4" fontId="6" fillId="0" borderId="10" xfId="0" applyNumberFormat="1" applyFont="1" applyFill="1" applyBorder="1" applyAlignment="1" applyProtection="1">
      <alignment horizontal="center" wrapText="1"/>
      <protection locked="0"/>
    </xf>
    <xf numFmtId="164" fontId="7" fillId="0" borderId="0" xfId="58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58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vertical="top" wrapText="1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Normal_1.3.2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0.75390625" style="2" customWidth="1"/>
    <col min="2" max="2" width="52.75390625" style="5" customWidth="1"/>
    <col min="3" max="3" width="8.75390625" style="7" customWidth="1"/>
    <col min="4" max="4" width="9.75390625" style="8" customWidth="1"/>
    <col min="5" max="5" width="13.75390625" style="9" customWidth="1"/>
    <col min="6" max="6" width="15.75390625" style="1" customWidth="1"/>
    <col min="7" max="246" width="9.125" style="1" customWidth="1"/>
    <col min="247" max="16384" width="9.125" style="15" customWidth="1"/>
  </cols>
  <sheetData>
    <row r="1" spans="1:246" ht="12.75">
      <c r="A1" s="24" t="s">
        <v>298</v>
      </c>
      <c r="B1" s="24"/>
      <c r="C1" s="24"/>
      <c r="D1" s="24"/>
      <c r="E1" s="24"/>
      <c r="F1" s="2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12.75">
      <c r="A2" s="14"/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12.75">
      <c r="A3" s="14"/>
      <c r="B3" s="14"/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12.75">
      <c r="A4" s="14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" ht="13.5">
      <c r="A5" s="13" t="s">
        <v>40</v>
      </c>
      <c r="B5" s="15"/>
    </row>
    <row r="6" ht="25.5">
      <c r="B6" s="13" t="s">
        <v>341</v>
      </c>
    </row>
    <row r="7" spans="1:4" ht="13.5">
      <c r="A7" s="16"/>
      <c r="B7" s="4"/>
      <c r="C7" s="8"/>
      <c r="D7" s="7"/>
    </row>
    <row r="8" spans="2:4" ht="13.5">
      <c r="B8" s="3"/>
      <c r="C8" s="8"/>
      <c r="D8" s="7"/>
    </row>
    <row r="9" spans="2:4" ht="13.5">
      <c r="B9" s="3"/>
      <c r="C9" s="8"/>
      <c r="D9" s="7"/>
    </row>
    <row r="10" spans="1:4" ht="25.5">
      <c r="A10" s="13" t="s">
        <v>41</v>
      </c>
      <c r="B10" s="15"/>
      <c r="C10" s="8"/>
      <c r="D10" s="7"/>
    </row>
    <row r="11" spans="1:4" ht="13.5">
      <c r="A11" s="16"/>
      <c r="B11" s="3" t="s">
        <v>196</v>
      </c>
      <c r="C11" s="8"/>
      <c r="D11" s="7"/>
    </row>
    <row r="12" spans="2:4" ht="13.5">
      <c r="B12" s="3" t="s">
        <v>197</v>
      </c>
      <c r="C12" s="8"/>
      <c r="D12" s="7"/>
    </row>
    <row r="13" spans="2:4" ht="13.5">
      <c r="B13" s="3" t="s">
        <v>198</v>
      </c>
      <c r="C13" s="8"/>
      <c r="D13" s="7"/>
    </row>
    <row r="14" spans="2:4" ht="13.5">
      <c r="B14" s="6"/>
      <c r="C14" s="8"/>
      <c r="D14" s="7"/>
    </row>
    <row r="15" spans="2:4" ht="13.5">
      <c r="B15" s="6"/>
      <c r="C15" s="8"/>
      <c r="D15" s="7"/>
    </row>
    <row r="16" spans="3:4" ht="13.5">
      <c r="C16" s="8"/>
      <c r="D16" s="7"/>
    </row>
    <row r="17" spans="2:4" ht="13.5">
      <c r="B17" s="6"/>
      <c r="C17" s="8"/>
      <c r="D17" s="7"/>
    </row>
    <row r="18" spans="2:5" ht="13.5">
      <c r="B18" s="3" t="s">
        <v>122</v>
      </c>
      <c r="C18" s="10"/>
      <c r="D18" s="25" t="s">
        <v>325</v>
      </c>
      <c r="E18" s="25"/>
    </row>
    <row r="19" spans="1:246" s="17" customFormat="1" ht="13.5">
      <c r="A19" s="2"/>
      <c r="B19" s="3" t="s">
        <v>42</v>
      </c>
      <c r="C19" s="10"/>
      <c r="D19" s="26"/>
      <c r="E19" s="2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</row>
    <row r="20" spans="2:5" ht="13.5">
      <c r="B20" s="4" t="s">
        <v>43</v>
      </c>
      <c r="C20" s="8"/>
      <c r="D20" s="27" t="s">
        <v>332</v>
      </c>
      <c r="E20" s="27"/>
    </row>
    <row r="21" spans="2:5" ht="13.5">
      <c r="B21" s="3" t="s">
        <v>326</v>
      </c>
      <c r="C21" s="8"/>
      <c r="D21" s="28" t="s">
        <v>332</v>
      </c>
      <c r="E21" s="28"/>
    </row>
    <row r="22" spans="2:5" ht="13.5">
      <c r="B22" s="3"/>
      <c r="C22" s="8"/>
      <c r="D22" s="26"/>
      <c r="E22" s="26"/>
    </row>
    <row r="23" spans="1:246" s="17" customFormat="1" ht="13.5">
      <c r="A23" s="2"/>
      <c r="B23" s="3" t="s">
        <v>44</v>
      </c>
      <c r="C23" s="10"/>
      <c r="D23" s="26"/>
      <c r="E23" s="2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</row>
    <row r="24" spans="2:5" ht="13.5">
      <c r="B24" s="4" t="s">
        <v>45</v>
      </c>
      <c r="C24" s="8"/>
      <c r="D24" s="27" t="s">
        <v>332</v>
      </c>
      <c r="E24" s="27"/>
    </row>
    <row r="25" spans="2:5" ht="13.5">
      <c r="B25" s="4" t="s">
        <v>46</v>
      </c>
      <c r="C25" s="8"/>
      <c r="D25" s="27" t="s">
        <v>332</v>
      </c>
      <c r="E25" s="27"/>
    </row>
    <row r="26" spans="2:5" ht="13.5">
      <c r="B26" s="4" t="s">
        <v>47</v>
      </c>
      <c r="C26" s="8"/>
      <c r="D26" s="27" t="s">
        <v>332</v>
      </c>
      <c r="E26" s="27"/>
    </row>
    <row r="27" spans="2:5" ht="13.5">
      <c r="B27" s="4" t="s">
        <v>48</v>
      </c>
      <c r="C27" s="8"/>
      <c r="D27" s="27" t="s">
        <v>332</v>
      </c>
      <c r="E27" s="27"/>
    </row>
    <row r="28" spans="2:5" ht="13.5">
      <c r="B28" s="4" t="s">
        <v>49</v>
      </c>
      <c r="C28" s="8"/>
      <c r="D28" s="27" t="s">
        <v>332</v>
      </c>
      <c r="E28" s="27"/>
    </row>
    <row r="29" spans="2:5" ht="13.5">
      <c r="B29" s="3" t="s">
        <v>327</v>
      </c>
      <c r="C29" s="8"/>
      <c r="D29" s="28" t="s">
        <v>332</v>
      </c>
      <c r="E29" s="28"/>
    </row>
    <row r="30" spans="2:5" ht="13.5">
      <c r="B30" s="4"/>
      <c r="C30" s="8"/>
      <c r="D30" s="26"/>
      <c r="E30" s="26"/>
    </row>
    <row r="31" spans="1:246" s="17" customFormat="1" ht="13.5">
      <c r="A31" s="2"/>
      <c r="B31" s="3" t="s">
        <v>50</v>
      </c>
      <c r="C31" s="10"/>
      <c r="D31" s="26"/>
      <c r="E31" s="2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</row>
    <row r="32" spans="2:5" ht="13.5">
      <c r="B32" s="4" t="s">
        <v>51</v>
      </c>
      <c r="C32" s="8"/>
      <c r="D32" s="27" t="s">
        <v>332</v>
      </c>
      <c r="E32" s="27"/>
    </row>
    <row r="33" spans="2:5" ht="13.5">
      <c r="B33" s="4" t="s">
        <v>52</v>
      </c>
      <c r="C33" s="8"/>
      <c r="D33" s="27" t="s">
        <v>332</v>
      </c>
      <c r="E33" s="27"/>
    </row>
    <row r="34" spans="2:5" ht="13.5">
      <c r="B34" s="4" t="s">
        <v>53</v>
      </c>
      <c r="C34" s="8"/>
      <c r="D34" s="27" t="s">
        <v>332</v>
      </c>
      <c r="E34" s="27"/>
    </row>
    <row r="35" spans="2:5" ht="13.5">
      <c r="B35" s="4" t="s">
        <v>54</v>
      </c>
      <c r="C35" s="8"/>
      <c r="D35" s="27" t="s">
        <v>332</v>
      </c>
      <c r="E35" s="27"/>
    </row>
    <row r="36" spans="2:5" ht="13.5">
      <c r="B36" s="4" t="s">
        <v>290</v>
      </c>
      <c r="C36" s="8"/>
      <c r="D36" s="27" t="s">
        <v>332</v>
      </c>
      <c r="E36" s="27"/>
    </row>
    <row r="37" spans="2:5" ht="13.5">
      <c r="B37" s="4" t="s">
        <v>291</v>
      </c>
      <c r="C37" s="8"/>
      <c r="D37" s="27" t="s">
        <v>332</v>
      </c>
      <c r="E37" s="27"/>
    </row>
    <row r="38" spans="2:5" ht="13.5">
      <c r="B38" s="4" t="s">
        <v>292</v>
      </c>
      <c r="C38" s="8"/>
      <c r="D38" s="27" t="s">
        <v>332</v>
      </c>
      <c r="E38" s="27"/>
    </row>
    <row r="39" spans="2:5" ht="13.5">
      <c r="B39" s="4" t="s">
        <v>293</v>
      </c>
      <c r="C39" s="8"/>
      <c r="D39" s="27" t="s">
        <v>332</v>
      </c>
      <c r="E39" s="27"/>
    </row>
    <row r="40" spans="2:5" ht="13.5">
      <c r="B40" s="4" t="s">
        <v>294</v>
      </c>
      <c r="C40" s="8"/>
      <c r="D40" s="27" t="s">
        <v>332</v>
      </c>
      <c r="E40" s="27"/>
    </row>
    <row r="41" spans="2:5" ht="13.5">
      <c r="B41" s="4" t="s">
        <v>295</v>
      </c>
      <c r="C41" s="8"/>
      <c r="D41" s="27" t="s">
        <v>332</v>
      </c>
      <c r="E41" s="27"/>
    </row>
    <row r="42" spans="2:5" ht="13.5">
      <c r="B42" s="4" t="s">
        <v>296</v>
      </c>
      <c r="C42" s="8"/>
      <c r="D42" s="27" t="s">
        <v>332</v>
      </c>
      <c r="E42" s="27"/>
    </row>
    <row r="43" spans="2:5" ht="13.5">
      <c r="B43" s="4" t="s">
        <v>338</v>
      </c>
      <c r="C43" s="8"/>
      <c r="D43" s="22"/>
      <c r="E43" s="22"/>
    </row>
    <row r="44" spans="2:5" ht="13.5">
      <c r="B44" s="3" t="s">
        <v>328</v>
      </c>
      <c r="C44" s="8"/>
      <c r="D44" s="26"/>
      <c r="E44" s="26"/>
    </row>
    <row r="45" spans="2:5" ht="13.5">
      <c r="B45" s="4"/>
      <c r="C45" s="8"/>
      <c r="D45" s="26"/>
      <c r="E45" s="26"/>
    </row>
    <row r="46" spans="1:246" s="17" customFormat="1" ht="13.5">
      <c r="A46" s="2"/>
      <c r="B46" s="3" t="s">
        <v>132</v>
      </c>
      <c r="C46" s="10"/>
      <c r="D46" s="26"/>
      <c r="E46" s="2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</row>
    <row r="47" spans="2:6" ht="13.5">
      <c r="B47" s="4" t="s">
        <v>45</v>
      </c>
      <c r="C47" s="8"/>
      <c r="D47" s="27" t="s">
        <v>332</v>
      </c>
      <c r="E47" s="27"/>
      <c r="F47" s="12"/>
    </row>
    <row r="48" spans="2:5" ht="13.5">
      <c r="B48" s="5" t="s">
        <v>297</v>
      </c>
      <c r="C48" s="8"/>
      <c r="D48" s="27" t="s">
        <v>332</v>
      </c>
      <c r="E48" s="27"/>
    </row>
    <row r="49" spans="2:5" ht="13.5">
      <c r="B49" s="6" t="s">
        <v>330</v>
      </c>
      <c r="D49" s="28" t="s">
        <v>332</v>
      </c>
      <c r="E49" s="28"/>
    </row>
    <row r="50" spans="4:5" ht="13.5">
      <c r="D50" s="26"/>
      <c r="E50" s="26"/>
    </row>
    <row r="51" spans="4:5" ht="13.5">
      <c r="D51" s="26"/>
      <c r="E51" s="26"/>
    </row>
    <row r="52" spans="2:5" ht="13.5">
      <c r="B52" s="6" t="s">
        <v>331</v>
      </c>
      <c r="D52" s="28" t="s">
        <v>332</v>
      </c>
      <c r="E52" s="28"/>
    </row>
    <row r="53" spans="4:5" ht="13.5">
      <c r="D53" s="29"/>
      <c r="E53" s="29"/>
    </row>
    <row r="54" spans="4:5" ht="13.5">
      <c r="D54" s="29"/>
      <c r="E54" s="29"/>
    </row>
    <row r="55" spans="4:5" ht="13.5">
      <c r="D55" s="29"/>
      <c r="E55" s="29"/>
    </row>
    <row r="56" spans="4:5" ht="13.5">
      <c r="D56" s="29"/>
      <c r="E56" s="29"/>
    </row>
  </sheetData>
  <sheetProtection/>
  <mergeCells count="39">
    <mergeCell ref="D51:E51"/>
    <mergeCell ref="D52:E52"/>
    <mergeCell ref="D53:E53"/>
    <mergeCell ref="D54:E54"/>
    <mergeCell ref="D55:E55"/>
    <mergeCell ref="D56:E56"/>
    <mergeCell ref="D47:E47"/>
    <mergeCell ref="D49:E49"/>
    <mergeCell ref="D21:E21"/>
    <mergeCell ref="D29:E29"/>
    <mergeCell ref="D44:E44"/>
    <mergeCell ref="D42:E42"/>
    <mergeCell ref="D45:E45"/>
    <mergeCell ref="D46:E46"/>
    <mergeCell ref="D48:E48"/>
    <mergeCell ref="D36:E36"/>
    <mergeCell ref="D40:E40"/>
    <mergeCell ref="D41:E41"/>
    <mergeCell ref="D30:E30"/>
    <mergeCell ref="D31:E31"/>
    <mergeCell ref="D32:E32"/>
    <mergeCell ref="D33:E33"/>
    <mergeCell ref="D34:E34"/>
    <mergeCell ref="D26:E26"/>
    <mergeCell ref="D27:E27"/>
    <mergeCell ref="D28:E28"/>
    <mergeCell ref="D37:E37"/>
    <mergeCell ref="D38:E38"/>
    <mergeCell ref="D39:E39"/>
    <mergeCell ref="A1:F1"/>
    <mergeCell ref="D18:E18"/>
    <mergeCell ref="D19:E19"/>
    <mergeCell ref="D20:E20"/>
    <mergeCell ref="D22:E22"/>
    <mergeCell ref="D50:E50"/>
    <mergeCell ref="D35:E35"/>
    <mergeCell ref="D23:E23"/>
    <mergeCell ref="D24:E24"/>
    <mergeCell ref="D25:E25"/>
  </mergeCells>
  <printOptions/>
  <pageMargins left="0.7874015748031497" right="0.5905511811023623" top="0.7874015748031497" bottom="0.7874015748031497" header="0.3937007874015748" footer="0.3937007874015748"/>
  <pageSetup horizontalDpi="1200" verticalDpi="1200" orientation="portrait" paperSize="9" scale="80" r:id="rId1"/>
  <headerFooter scaleWithDoc="0">
    <oddFooter>&amp;L&amp;"Arial Narrow,Navadno"&amp;7Razpisna dokumentacija  
UREDITEV PROSTOROV V OSNOVNI ŠOLI TONETA TOMŠIČA KNEŽAK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1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0.75390625" style="44" customWidth="1"/>
    <col min="2" max="2" width="52.75390625" style="45" customWidth="1"/>
    <col min="3" max="3" width="8.75390625" style="46" customWidth="1"/>
    <col min="4" max="4" width="9.75390625" style="47" customWidth="1"/>
    <col min="5" max="5" width="13.75390625" style="43" customWidth="1"/>
    <col min="6" max="6" width="15.75390625" style="43" customWidth="1"/>
    <col min="7" max="247" width="9.125" style="33" customWidth="1"/>
    <col min="248" max="16384" width="9.125" style="31" customWidth="1"/>
  </cols>
  <sheetData>
    <row r="1" spans="1:247" ht="12.75">
      <c r="A1" s="50" t="s">
        <v>299</v>
      </c>
      <c r="B1" s="51" t="s">
        <v>122</v>
      </c>
      <c r="C1" s="52" t="s">
        <v>119</v>
      </c>
      <c r="D1" s="53" t="s">
        <v>120</v>
      </c>
      <c r="E1" s="30" t="s">
        <v>121</v>
      </c>
      <c r="F1" s="30" t="s">
        <v>300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</row>
    <row r="2" spans="1:6" ht="13.5">
      <c r="A2" s="54" t="s">
        <v>309</v>
      </c>
      <c r="B2" s="55" t="s">
        <v>134</v>
      </c>
      <c r="C2" s="48"/>
      <c r="D2" s="18"/>
      <c r="E2" s="32"/>
      <c r="F2" s="32"/>
    </row>
    <row r="3" spans="1:6" ht="13.5">
      <c r="A3" s="54" t="s">
        <v>133</v>
      </c>
      <c r="B3" s="55" t="s">
        <v>134</v>
      </c>
      <c r="C3" s="48"/>
      <c r="D3" s="18"/>
      <c r="E3" s="32"/>
      <c r="F3" s="32"/>
    </row>
    <row r="4" spans="1:6" ht="13.5">
      <c r="A4" s="54" t="s">
        <v>135</v>
      </c>
      <c r="B4" s="56" t="s">
        <v>199</v>
      </c>
      <c r="C4" s="48" t="s">
        <v>123</v>
      </c>
      <c r="D4" s="18">
        <v>1</v>
      </c>
      <c r="E4" s="34"/>
      <c r="F4" s="34"/>
    </row>
    <row r="5" spans="1:249" ht="38.25">
      <c r="A5" s="54" t="s">
        <v>138</v>
      </c>
      <c r="B5" s="56" t="s">
        <v>136</v>
      </c>
      <c r="C5" s="57" t="s">
        <v>137</v>
      </c>
      <c r="D5" s="48">
        <v>79</v>
      </c>
      <c r="E5" s="34"/>
      <c r="F5" s="34"/>
      <c r="IN5" s="35"/>
      <c r="IO5" s="35"/>
    </row>
    <row r="6" spans="1:249" ht="38.25">
      <c r="A6" s="54" t="s">
        <v>139</v>
      </c>
      <c r="B6" s="56" t="s">
        <v>200</v>
      </c>
      <c r="C6" s="57" t="s">
        <v>112</v>
      </c>
      <c r="D6" s="48">
        <v>1</v>
      </c>
      <c r="E6" s="34"/>
      <c r="F6" s="34"/>
      <c r="IN6" s="35"/>
      <c r="IO6" s="35"/>
    </row>
    <row r="7" spans="1:249" ht="51">
      <c r="A7" s="54" t="s">
        <v>140</v>
      </c>
      <c r="B7" s="56" t="s">
        <v>201</v>
      </c>
      <c r="C7" s="57" t="s">
        <v>112</v>
      </c>
      <c r="D7" s="48">
        <v>1</v>
      </c>
      <c r="E7" s="34"/>
      <c r="F7" s="34"/>
      <c r="IN7" s="35"/>
      <c r="IO7" s="35"/>
    </row>
    <row r="8" spans="1:6" ht="38.25">
      <c r="A8" s="54" t="s">
        <v>142</v>
      </c>
      <c r="B8" s="56" t="s">
        <v>8</v>
      </c>
      <c r="C8" s="57" t="s">
        <v>143</v>
      </c>
      <c r="D8" s="48">
        <v>1.5</v>
      </c>
      <c r="E8" s="34"/>
      <c r="F8" s="34"/>
    </row>
    <row r="9" spans="1:6" ht="51">
      <c r="A9" s="54" t="s">
        <v>144</v>
      </c>
      <c r="B9" s="58" t="s">
        <v>202</v>
      </c>
      <c r="C9" s="59" t="s">
        <v>166</v>
      </c>
      <c r="D9" s="49">
        <v>1</v>
      </c>
      <c r="E9" s="34"/>
      <c r="F9" s="34"/>
    </row>
    <row r="10" spans="1:6" ht="51">
      <c r="A10" s="60" t="s">
        <v>145</v>
      </c>
      <c r="B10" s="58" t="s">
        <v>289</v>
      </c>
      <c r="C10" s="59" t="s">
        <v>113</v>
      </c>
      <c r="D10" s="49">
        <v>16</v>
      </c>
      <c r="E10" s="37"/>
      <c r="F10" s="37"/>
    </row>
    <row r="11" spans="1:6" ht="38.25">
      <c r="A11" s="54" t="s">
        <v>107</v>
      </c>
      <c r="B11" s="56" t="s">
        <v>203</v>
      </c>
      <c r="C11" s="57" t="s">
        <v>141</v>
      </c>
      <c r="D11" s="48">
        <f>+'Zunanja ureditev'!D19+34.2</f>
        <v>137.2</v>
      </c>
      <c r="E11" s="34"/>
      <c r="F11" s="34"/>
    </row>
    <row r="12" spans="1:6" ht="38.25">
      <c r="A12" s="54" t="s">
        <v>108</v>
      </c>
      <c r="B12" s="56" t="s">
        <v>204</v>
      </c>
      <c r="C12" s="57" t="s">
        <v>137</v>
      </c>
      <c r="D12" s="48">
        <v>11.1</v>
      </c>
      <c r="E12" s="34"/>
      <c r="F12" s="34"/>
    </row>
    <row r="13" spans="1:6" ht="38.25">
      <c r="A13" s="54" t="s">
        <v>109</v>
      </c>
      <c r="B13" s="56" t="s">
        <v>205</v>
      </c>
      <c r="C13" s="57" t="s">
        <v>166</v>
      </c>
      <c r="D13" s="48">
        <v>2</v>
      </c>
      <c r="E13" s="34"/>
      <c r="F13" s="34"/>
    </row>
    <row r="14" spans="1:6" ht="51">
      <c r="A14" s="54" t="s">
        <v>110</v>
      </c>
      <c r="B14" s="56" t="s">
        <v>206</v>
      </c>
      <c r="C14" s="57" t="s">
        <v>166</v>
      </c>
      <c r="D14" s="48">
        <v>2</v>
      </c>
      <c r="E14" s="34"/>
      <c r="F14" s="34"/>
    </row>
    <row r="15" spans="1:6" ht="13.5">
      <c r="A15" s="54" t="s">
        <v>111</v>
      </c>
      <c r="B15" s="61" t="s">
        <v>233</v>
      </c>
      <c r="C15" s="57" t="s">
        <v>137</v>
      </c>
      <c r="D15" s="48">
        <v>6</v>
      </c>
      <c r="E15" s="34"/>
      <c r="F15" s="34"/>
    </row>
    <row r="16" spans="1:6" ht="13.5">
      <c r="A16" s="38" t="s">
        <v>308</v>
      </c>
      <c r="B16" s="39"/>
      <c r="C16" s="39"/>
      <c r="D16" s="39"/>
      <c r="E16" s="40"/>
      <c r="F16" s="34"/>
    </row>
    <row r="17" spans="1:5" ht="13.5">
      <c r="A17" s="41"/>
      <c r="B17" s="41"/>
      <c r="C17" s="42"/>
      <c r="D17" s="42"/>
      <c r="E17" s="42"/>
    </row>
  </sheetData>
  <sheetProtection password="DD4B" sheet="1"/>
  <mergeCells count="1">
    <mergeCell ref="A16:E16"/>
  </mergeCells>
  <printOptions/>
  <pageMargins left="0.7874015748031497" right="0.5905511811023623" top="0.7874015748031497" bottom="0.7874015748031497" header="0.3937007874015748" footer="0.3937007874015748"/>
  <pageSetup horizontalDpi="1200" verticalDpi="1200" orientation="portrait" paperSize="9" scale="80" r:id="rId1"/>
  <headerFooter scaleWithDoc="0">
    <oddFooter>&amp;L&amp;"Arial Narrow,Navadno"&amp;7Razpisna dokumentacija  
UREDITEV PROSTOROV V OSNOVNI ŠOLI TONETA TOMŠIČA KNEŽAK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70"/>
  <sheetViews>
    <sheetView zoomScalePageLayoutView="0" workbookViewId="0" topLeftCell="A58">
      <selection activeCell="D68" sqref="D68"/>
    </sheetView>
  </sheetViews>
  <sheetFormatPr defaultColWidth="9.00390625" defaultRowHeight="12.75"/>
  <cols>
    <col min="1" max="1" width="10.75390625" style="72" customWidth="1"/>
    <col min="2" max="2" width="52.75390625" style="73" customWidth="1"/>
    <col min="3" max="3" width="8.75390625" style="74" customWidth="1"/>
    <col min="4" max="4" width="9.75390625" style="75" customWidth="1"/>
    <col min="5" max="5" width="13.75390625" style="43" customWidth="1"/>
    <col min="6" max="6" width="15.75390625" style="43" customWidth="1"/>
    <col min="7" max="243" width="9.125" style="33" customWidth="1"/>
    <col min="244" max="16384" width="9.125" style="31" customWidth="1"/>
  </cols>
  <sheetData>
    <row r="1" spans="1:243" ht="12.75">
      <c r="A1" s="76" t="s">
        <v>299</v>
      </c>
      <c r="B1" s="77" t="s">
        <v>122</v>
      </c>
      <c r="C1" s="78" t="s">
        <v>119</v>
      </c>
      <c r="D1" s="79" t="s">
        <v>120</v>
      </c>
      <c r="E1" s="30" t="s">
        <v>121</v>
      </c>
      <c r="F1" s="30" t="s">
        <v>300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</row>
    <row r="2" spans="1:6" ht="13.5">
      <c r="A2" s="60" t="s">
        <v>301</v>
      </c>
      <c r="B2" s="80" t="s">
        <v>302</v>
      </c>
      <c r="C2" s="49"/>
      <c r="D2" s="23"/>
      <c r="E2" s="32"/>
      <c r="F2" s="32"/>
    </row>
    <row r="3" spans="1:246" s="64" customFormat="1" ht="13.5">
      <c r="A3" s="60" t="s">
        <v>133</v>
      </c>
      <c r="B3" s="80" t="s">
        <v>342</v>
      </c>
      <c r="C3" s="49"/>
      <c r="D3" s="23"/>
      <c r="E3" s="32"/>
      <c r="F3" s="32"/>
      <c r="IJ3" s="31"/>
      <c r="IK3" s="31"/>
      <c r="IL3" s="31"/>
    </row>
    <row r="4" spans="1:6" ht="38.25">
      <c r="A4" s="60" t="s">
        <v>135</v>
      </c>
      <c r="B4" s="81" t="s">
        <v>9</v>
      </c>
      <c r="C4" s="49" t="s">
        <v>141</v>
      </c>
      <c r="D4" s="23">
        <v>86</v>
      </c>
      <c r="E4" s="34"/>
      <c r="F4" s="34"/>
    </row>
    <row r="5" spans="1:246" s="33" customFormat="1" ht="51">
      <c r="A5" s="82" t="s">
        <v>138</v>
      </c>
      <c r="B5" s="83" t="s">
        <v>230</v>
      </c>
      <c r="C5" s="84" t="s">
        <v>143</v>
      </c>
      <c r="D5" s="85">
        <v>64.5</v>
      </c>
      <c r="E5" s="65"/>
      <c r="F5" s="20"/>
      <c r="IJ5" s="31"/>
      <c r="IK5" s="31"/>
      <c r="IL5" s="31"/>
    </row>
    <row r="6" spans="1:246" s="33" customFormat="1" ht="25.5">
      <c r="A6" s="82" t="s">
        <v>139</v>
      </c>
      <c r="B6" s="83" t="s">
        <v>207</v>
      </c>
      <c r="C6" s="59" t="s">
        <v>141</v>
      </c>
      <c r="D6" s="49">
        <f>35.8*0.8</f>
        <v>28.64</v>
      </c>
      <c r="E6" s="34"/>
      <c r="F6" s="34"/>
      <c r="IJ6" s="31"/>
      <c r="IK6" s="31"/>
      <c r="IL6" s="31"/>
    </row>
    <row r="7" spans="1:246" s="33" customFormat="1" ht="38.25">
      <c r="A7" s="60" t="s">
        <v>140</v>
      </c>
      <c r="B7" s="83" t="s">
        <v>227</v>
      </c>
      <c r="C7" s="59" t="s">
        <v>143</v>
      </c>
      <c r="D7" s="49">
        <v>80.9</v>
      </c>
      <c r="E7" s="34"/>
      <c r="F7" s="34"/>
      <c r="IJ7" s="31"/>
      <c r="IK7" s="31"/>
      <c r="IL7" s="31"/>
    </row>
    <row r="8" spans="1:246" s="33" customFormat="1" ht="13.5">
      <c r="A8" s="60" t="s">
        <v>142</v>
      </c>
      <c r="B8" s="83" t="s">
        <v>229</v>
      </c>
      <c r="C8" s="59" t="s">
        <v>228</v>
      </c>
      <c r="D8" s="49">
        <f>5.1*1.25</f>
        <v>6.38</v>
      </c>
      <c r="E8" s="34"/>
      <c r="F8" s="34"/>
      <c r="IJ8" s="31"/>
      <c r="IK8" s="31"/>
      <c r="IL8" s="31"/>
    </row>
    <row r="9" spans="1:6" ht="38.25">
      <c r="A9" s="82" t="s">
        <v>144</v>
      </c>
      <c r="B9" s="83" t="s">
        <v>176</v>
      </c>
      <c r="C9" s="59" t="s">
        <v>143</v>
      </c>
      <c r="D9" s="49">
        <f>89*0.2</f>
        <v>17.8</v>
      </c>
      <c r="E9" s="34"/>
      <c r="F9" s="34"/>
    </row>
    <row r="10" spans="1:6" ht="13.5">
      <c r="A10" s="66" t="s">
        <v>303</v>
      </c>
      <c r="B10" s="66"/>
      <c r="C10" s="66"/>
      <c r="D10" s="66"/>
      <c r="E10" s="66"/>
      <c r="F10" s="34"/>
    </row>
    <row r="11" spans="1:246" s="64" customFormat="1" ht="13.5">
      <c r="A11" s="60" t="s">
        <v>94</v>
      </c>
      <c r="B11" s="80" t="s">
        <v>95</v>
      </c>
      <c r="C11" s="49"/>
      <c r="D11" s="23"/>
      <c r="E11" s="32"/>
      <c r="F11" s="32"/>
      <c r="IJ11" s="31"/>
      <c r="IK11" s="31"/>
      <c r="IL11" s="31"/>
    </row>
    <row r="12" spans="1:6" ht="38.25">
      <c r="A12" s="82" t="s">
        <v>96</v>
      </c>
      <c r="B12" s="83" t="s">
        <v>208</v>
      </c>
      <c r="C12" s="59" t="s">
        <v>141</v>
      </c>
      <c r="D12" s="49">
        <v>36</v>
      </c>
      <c r="E12" s="34"/>
      <c r="F12" s="34"/>
    </row>
    <row r="13" spans="1:6" ht="38.25">
      <c r="A13" s="82" t="s">
        <v>97</v>
      </c>
      <c r="B13" s="83" t="s">
        <v>216</v>
      </c>
      <c r="C13" s="59" t="s">
        <v>143</v>
      </c>
      <c r="D13" s="49">
        <v>21.6</v>
      </c>
      <c r="E13" s="34"/>
      <c r="F13" s="34"/>
    </row>
    <row r="14" spans="1:6" ht="51">
      <c r="A14" s="82" t="s">
        <v>98</v>
      </c>
      <c r="B14" s="83" t="s">
        <v>162</v>
      </c>
      <c r="C14" s="59" t="s">
        <v>141</v>
      </c>
      <c r="D14" s="49">
        <v>80.9</v>
      </c>
      <c r="E14" s="34"/>
      <c r="F14" s="34"/>
    </row>
    <row r="15" spans="1:6" ht="25.5">
      <c r="A15" s="82" t="s">
        <v>99</v>
      </c>
      <c r="B15" s="83" t="s">
        <v>215</v>
      </c>
      <c r="C15" s="59" t="s">
        <v>143</v>
      </c>
      <c r="D15" s="49">
        <v>9.2</v>
      </c>
      <c r="E15" s="34"/>
      <c r="F15" s="34"/>
    </row>
    <row r="16" spans="1:6" ht="38.25">
      <c r="A16" s="82" t="s">
        <v>100</v>
      </c>
      <c r="B16" s="83" t="s">
        <v>217</v>
      </c>
      <c r="C16" s="59" t="s">
        <v>143</v>
      </c>
      <c r="D16" s="49">
        <v>6.1</v>
      </c>
      <c r="E16" s="34"/>
      <c r="F16" s="34"/>
    </row>
    <row r="17" spans="1:6" ht="38.25">
      <c r="A17" s="82" t="s">
        <v>101</v>
      </c>
      <c r="B17" s="83" t="s">
        <v>161</v>
      </c>
      <c r="C17" s="59" t="s">
        <v>143</v>
      </c>
      <c r="D17" s="49">
        <v>6</v>
      </c>
      <c r="E17" s="34"/>
      <c r="F17" s="34"/>
    </row>
    <row r="18" spans="1:246" s="33" customFormat="1" ht="38.25">
      <c r="A18" s="82" t="s">
        <v>102</v>
      </c>
      <c r="B18" s="81" t="s">
        <v>10</v>
      </c>
      <c r="C18" s="59"/>
      <c r="D18" s="49"/>
      <c r="E18" s="34"/>
      <c r="F18" s="34"/>
      <c r="IJ18" s="31"/>
      <c r="IK18" s="31"/>
      <c r="IL18" s="31"/>
    </row>
    <row r="19" spans="1:246" s="33" customFormat="1" ht="13.5">
      <c r="A19" s="82" t="s">
        <v>276</v>
      </c>
      <c r="B19" s="81" t="s">
        <v>11</v>
      </c>
      <c r="C19" s="59" t="s">
        <v>137</v>
      </c>
      <c r="D19" s="49">
        <v>42</v>
      </c>
      <c r="E19" s="34"/>
      <c r="F19" s="34"/>
      <c r="IJ19" s="31"/>
      <c r="IK19" s="31"/>
      <c r="IL19" s="31"/>
    </row>
    <row r="20" spans="1:246" s="33" customFormat="1" ht="38.25">
      <c r="A20" s="82" t="s">
        <v>103</v>
      </c>
      <c r="B20" s="81" t="s">
        <v>55</v>
      </c>
      <c r="C20" s="59" t="s">
        <v>137</v>
      </c>
      <c r="D20" s="49">
        <v>42</v>
      </c>
      <c r="E20" s="34"/>
      <c r="F20" s="34"/>
      <c r="IJ20" s="31"/>
      <c r="IK20" s="31"/>
      <c r="IL20" s="31"/>
    </row>
    <row r="21" spans="1:6" ht="25.5">
      <c r="A21" s="60" t="s">
        <v>21</v>
      </c>
      <c r="B21" s="83" t="s">
        <v>56</v>
      </c>
      <c r="C21" s="23"/>
      <c r="D21" s="49"/>
      <c r="E21" s="34"/>
      <c r="F21" s="34"/>
    </row>
    <row r="22" spans="1:6" ht="13.5">
      <c r="A22" s="60" t="s">
        <v>30</v>
      </c>
      <c r="B22" s="83" t="s">
        <v>57</v>
      </c>
      <c r="C22" s="86" t="s">
        <v>58</v>
      </c>
      <c r="D22" s="49">
        <f>3900*0.2</f>
        <v>780</v>
      </c>
      <c r="E22" s="34"/>
      <c r="F22" s="34"/>
    </row>
    <row r="23" spans="1:7" ht="13.5">
      <c r="A23" s="60" t="s">
        <v>31</v>
      </c>
      <c r="B23" s="83" t="s">
        <v>59</v>
      </c>
      <c r="C23" s="59" t="s">
        <v>58</v>
      </c>
      <c r="D23" s="49">
        <f>3900*0.7</f>
        <v>2730</v>
      </c>
      <c r="E23" s="34"/>
      <c r="F23" s="34"/>
      <c r="G23" s="68"/>
    </row>
    <row r="24" spans="1:246" s="64" customFormat="1" ht="13.5">
      <c r="A24" s="69" t="s">
        <v>304</v>
      </c>
      <c r="B24" s="70"/>
      <c r="C24" s="70"/>
      <c r="D24" s="70"/>
      <c r="E24" s="71"/>
      <c r="F24" s="34"/>
      <c r="IJ24" s="31"/>
      <c r="IK24" s="31"/>
      <c r="IL24" s="31"/>
    </row>
    <row r="25" spans="1:246" s="64" customFormat="1" ht="13.5">
      <c r="A25" s="60" t="s">
        <v>60</v>
      </c>
      <c r="B25" s="80" t="s">
        <v>61</v>
      </c>
      <c r="C25" s="49"/>
      <c r="D25" s="23"/>
      <c r="E25" s="32"/>
      <c r="F25" s="32"/>
      <c r="IJ25" s="31"/>
      <c r="IK25" s="31"/>
      <c r="IL25" s="31"/>
    </row>
    <row r="26" spans="1:6" ht="25.5">
      <c r="A26" s="60" t="s">
        <v>62</v>
      </c>
      <c r="B26" s="83" t="s">
        <v>63</v>
      </c>
      <c r="C26" s="59" t="s">
        <v>143</v>
      </c>
      <c r="D26" s="49">
        <v>13.8</v>
      </c>
      <c r="E26" s="34"/>
      <c r="F26" s="34"/>
    </row>
    <row r="27" spans="1:6" ht="38.25">
      <c r="A27" s="60" t="s">
        <v>64</v>
      </c>
      <c r="B27" s="83" t="s">
        <v>65</v>
      </c>
      <c r="C27" s="59" t="s">
        <v>141</v>
      </c>
      <c r="D27" s="49">
        <v>18</v>
      </c>
      <c r="E27" s="34"/>
      <c r="F27" s="34"/>
    </row>
    <row r="28" spans="1:6" ht="25.5">
      <c r="A28" s="60" t="s">
        <v>66</v>
      </c>
      <c r="B28" s="83" t="s">
        <v>218</v>
      </c>
      <c r="C28" s="59" t="s">
        <v>143</v>
      </c>
      <c r="D28" s="49">
        <v>9.9</v>
      </c>
      <c r="E28" s="34"/>
      <c r="F28" s="34"/>
    </row>
    <row r="29" spans="1:6" ht="38.25">
      <c r="A29" s="60" t="s">
        <v>67</v>
      </c>
      <c r="B29" s="83" t="s">
        <v>219</v>
      </c>
      <c r="C29" s="59" t="s">
        <v>141</v>
      </c>
      <c r="D29" s="49">
        <v>140</v>
      </c>
      <c r="E29" s="34"/>
      <c r="F29" s="34"/>
    </row>
    <row r="30" spans="1:6" ht="25.5">
      <c r="A30" s="60" t="s">
        <v>68</v>
      </c>
      <c r="B30" s="83" t="s">
        <v>195</v>
      </c>
      <c r="C30" s="59" t="s">
        <v>141</v>
      </c>
      <c r="D30" s="49">
        <f>+'Obrtniška dela'!D43+'Obrtniška dela'!D35</f>
        <v>76.8</v>
      </c>
      <c r="E30" s="34"/>
      <c r="F30" s="34"/>
    </row>
    <row r="31" spans="1:6" ht="51">
      <c r="A31" s="60" t="s">
        <v>69</v>
      </c>
      <c r="B31" s="81" t="s">
        <v>70</v>
      </c>
      <c r="C31" s="59" t="s">
        <v>141</v>
      </c>
      <c r="D31" s="49">
        <f>6.3+2.1</f>
        <v>8.4</v>
      </c>
      <c r="E31" s="34"/>
      <c r="F31" s="34"/>
    </row>
    <row r="32" spans="1:6" ht="51">
      <c r="A32" s="60" t="s">
        <v>71</v>
      </c>
      <c r="B32" s="81" t="s">
        <v>163</v>
      </c>
      <c r="C32" s="59" t="s">
        <v>141</v>
      </c>
      <c r="D32" s="49">
        <f>83.1+12.6</f>
        <v>95.7</v>
      </c>
      <c r="E32" s="34"/>
      <c r="F32" s="34"/>
    </row>
    <row r="33" spans="1:6" ht="89.25">
      <c r="A33" s="60" t="s">
        <v>72</v>
      </c>
      <c r="B33" s="81" t="s">
        <v>147</v>
      </c>
      <c r="C33" s="86" t="s">
        <v>141</v>
      </c>
      <c r="D33" s="49">
        <f>83.1+8</f>
        <v>91.1</v>
      </c>
      <c r="E33" s="34"/>
      <c r="F33" s="34"/>
    </row>
    <row r="34" spans="1:6" ht="51">
      <c r="A34" s="60" t="s">
        <v>146</v>
      </c>
      <c r="B34" s="81" t="s">
        <v>220</v>
      </c>
      <c r="C34" s="86" t="s">
        <v>141</v>
      </c>
      <c r="D34" s="49">
        <v>26.5</v>
      </c>
      <c r="E34" s="34"/>
      <c r="F34" s="34"/>
    </row>
    <row r="35" spans="1:6" ht="38.25">
      <c r="A35" s="60" t="s">
        <v>148</v>
      </c>
      <c r="B35" s="83" t="s">
        <v>164</v>
      </c>
      <c r="C35" s="59" t="s">
        <v>141</v>
      </c>
      <c r="D35" s="49">
        <v>257.1</v>
      </c>
      <c r="E35" s="34"/>
      <c r="F35" s="34"/>
    </row>
    <row r="36" spans="1:6" ht="38.25">
      <c r="A36" s="87" t="s">
        <v>149</v>
      </c>
      <c r="B36" s="83" t="s">
        <v>158</v>
      </c>
      <c r="C36" s="23"/>
      <c r="D36" s="49"/>
      <c r="E36" s="34"/>
      <c r="F36" s="34"/>
    </row>
    <row r="37" spans="1:6" ht="13.5">
      <c r="A37" s="60" t="s">
        <v>277</v>
      </c>
      <c r="B37" s="83" t="s">
        <v>159</v>
      </c>
      <c r="C37" s="59" t="s">
        <v>137</v>
      </c>
      <c r="D37" s="49">
        <v>120</v>
      </c>
      <c r="E37" s="34"/>
      <c r="F37" s="34"/>
    </row>
    <row r="38" spans="1:6" ht="13.5">
      <c r="A38" s="60" t="s">
        <v>278</v>
      </c>
      <c r="B38" s="83" t="s">
        <v>160</v>
      </c>
      <c r="C38" s="59" t="s">
        <v>137</v>
      </c>
      <c r="D38" s="49">
        <v>45</v>
      </c>
      <c r="E38" s="34"/>
      <c r="F38" s="34"/>
    </row>
    <row r="39" spans="1:6" ht="13.5">
      <c r="A39" s="60" t="s">
        <v>155</v>
      </c>
      <c r="B39" s="83" t="s">
        <v>150</v>
      </c>
      <c r="C39" s="59" t="s">
        <v>151</v>
      </c>
      <c r="D39" s="49">
        <v>20</v>
      </c>
      <c r="E39" s="34"/>
      <c r="F39" s="34"/>
    </row>
    <row r="40" spans="1:6" ht="13.5">
      <c r="A40" s="60" t="s">
        <v>156</v>
      </c>
      <c r="B40" s="83" t="s">
        <v>280</v>
      </c>
      <c r="C40" s="23" t="s">
        <v>143</v>
      </c>
      <c r="D40" s="49">
        <v>2</v>
      </c>
      <c r="E40" s="34"/>
      <c r="F40" s="34"/>
    </row>
    <row r="41" spans="1:6" ht="13.5">
      <c r="A41" s="60" t="s">
        <v>157</v>
      </c>
      <c r="B41" s="83" t="s">
        <v>279</v>
      </c>
      <c r="C41" s="59" t="s">
        <v>151</v>
      </c>
      <c r="D41" s="49">
        <v>20</v>
      </c>
      <c r="E41" s="34"/>
      <c r="F41" s="34"/>
    </row>
    <row r="42" spans="1:246" s="64" customFormat="1" ht="13.5">
      <c r="A42" s="69" t="s">
        <v>305</v>
      </c>
      <c r="B42" s="70"/>
      <c r="C42" s="70"/>
      <c r="D42" s="70"/>
      <c r="E42" s="71"/>
      <c r="F42" s="34"/>
      <c r="IJ42" s="31"/>
      <c r="IK42" s="31"/>
      <c r="IL42" s="31"/>
    </row>
    <row r="43" spans="1:246" s="64" customFormat="1" ht="13.5">
      <c r="A43" s="60" t="s">
        <v>152</v>
      </c>
      <c r="B43" s="80" t="s">
        <v>153</v>
      </c>
      <c r="C43" s="49"/>
      <c r="D43" s="23"/>
      <c r="E43" s="32"/>
      <c r="F43" s="32"/>
      <c r="IJ43" s="31"/>
      <c r="IK43" s="31"/>
      <c r="IL43" s="31"/>
    </row>
    <row r="44" spans="1:6" ht="38.25">
      <c r="A44" s="60" t="s">
        <v>154</v>
      </c>
      <c r="B44" s="83" t="s">
        <v>209</v>
      </c>
      <c r="C44" s="59" t="s">
        <v>141</v>
      </c>
      <c r="D44" s="49">
        <v>72</v>
      </c>
      <c r="E44" s="34"/>
      <c r="F44" s="34"/>
    </row>
    <row r="45" spans="1:6" ht="38.25">
      <c r="A45" s="60" t="s">
        <v>0</v>
      </c>
      <c r="B45" s="83" t="s">
        <v>210</v>
      </c>
      <c r="C45" s="59" t="s">
        <v>141</v>
      </c>
      <c r="D45" s="49">
        <v>10</v>
      </c>
      <c r="E45" s="34"/>
      <c r="F45" s="34"/>
    </row>
    <row r="46" spans="1:6" ht="25.5">
      <c r="A46" s="60" t="s">
        <v>1</v>
      </c>
      <c r="B46" s="83" t="s">
        <v>165</v>
      </c>
      <c r="C46" s="59" t="s">
        <v>137</v>
      </c>
      <c r="D46" s="49">
        <v>13.4</v>
      </c>
      <c r="E46" s="34"/>
      <c r="F46" s="34"/>
    </row>
    <row r="47" spans="1:6" ht="25.5">
      <c r="A47" s="60" t="s">
        <v>2</v>
      </c>
      <c r="B47" s="83" t="s">
        <v>214</v>
      </c>
      <c r="C47" s="59" t="s">
        <v>141</v>
      </c>
      <c r="D47" s="49">
        <v>34</v>
      </c>
      <c r="E47" s="34"/>
      <c r="F47" s="34"/>
    </row>
    <row r="48" spans="1:6" ht="38.25">
      <c r="A48" s="60" t="s">
        <v>3</v>
      </c>
      <c r="B48" s="83" t="s">
        <v>211</v>
      </c>
      <c r="C48" s="59" t="s">
        <v>141</v>
      </c>
      <c r="D48" s="49">
        <v>35.2</v>
      </c>
      <c r="E48" s="34"/>
      <c r="F48" s="34"/>
    </row>
    <row r="49" spans="1:6" ht="38.25">
      <c r="A49" s="60" t="s">
        <v>4</v>
      </c>
      <c r="B49" s="83" t="s">
        <v>212</v>
      </c>
      <c r="C49" s="59" t="s">
        <v>141</v>
      </c>
      <c r="D49" s="49">
        <v>51.8</v>
      </c>
      <c r="E49" s="34"/>
      <c r="F49" s="34"/>
    </row>
    <row r="50" spans="1:6" ht="25.5">
      <c r="A50" s="60" t="s">
        <v>5</v>
      </c>
      <c r="B50" s="83" t="s">
        <v>213</v>
      </c>
      <c r="C50" s="59" t="s">
        <v>141</v>
      </c>
      <c r="D50" s="49">
        <v>140.4</v>
      </c>
      <c r="E50" s="34"/>
      <c r="F50" s="34"/>
    </row>
    <row r="51" spans="1:6" ht="25.5">
      <c r="A51" s="60" t="s">
        <v>6</v>
      </c>
      <c r="B51" s="61" t="s">
        <v>231</v>
      </c>
      <c r="C51" s="84" t="s">
        <v>166</v>
      </c>
      <c r="D51" s="85">
        <v>1</v>
      </c>
      <c r="E51" s="65"/>
      <c r="F51" s="65"/>
    </row>
    <row r="52" spans="1:6" ht="76.5">
      <c r="A52" s="60" t="s">
        <v>7</v>
      </c>
      <c r="B52" s="61" t="s">
        <v>232</v>
      </c>
      <c r="C52" s="86" t="s">
        <v>166</v>
      </c>
      <c r="D52" s="23">
        <v>1</v>
      </c>
      <c r="E52" s="63"/>
      <c r="F52" s="63"/>
    </row>
    <row r="53" spans="1:6" ht="13.5">
      <c r="A53" s="60" t="s">
        <v>82</v>
      </c>
      <c r="B53" s="83" t="s">
        <v>168</v>
      </c>
      <c r="C53" s="59" t="s">
        <v>141</v>
      </c>
      <c r="D53" s="49">
        <f>+D33</f>
        <v>91.1</v>
      </c>
      <c r="E53" s="34"/>
      <c r="F53" s="34"/>
    </row>
    <row r="54" spans="1:6" ht="13.5">
      <c r="A54" s="69" t="s">
        <v>306</v>
      </c>
      <c r="B54" s="70"/>
      <c r="C54" s="70"/>
      <c r="D54" s="70"/>
      <c r="E54" s="71"/>
      <c r="F54" s="34"/>
    </row>
    <row r="55" spans="1:246" s="64" customFormat="1" ht="13.5">
      <c r="A55" s="36" t="s">
        <v>83</v>
      </c>
      <c r="B55" s="62" t="s">
        <v>84</v>
      </c>
      <c r="C55" s="20"/>
      <c r="D55" s="63"/>
      <c r="E55" s="32"/>
      <c r="F55" s="32"/>
      <c r="IJ55" s="31"/>
      <c r="IK55" s="31"/>
      <c r="IL55" s="31"/>
    </row>
    <row r="56" spans="1:246" s="33" customFormat="1" ht="25.5">
      <c r="A56" s="60" t="s">
        <v>85</v>
      </c>
      <c r="B56" s="83" t="s">
        <v>185</v>
      </c>
      <c r="C56" s="59" t="s">
        <v>137</v>
      </c>
      <c r="D56" s="49">
        <v>15.5</v>
      </c>
      <c r="E56" s="34"/>
      <c r="F56" s="34"/>
      <c r="IJ56" s="31"/>
      <c r="IK56" s="31"/>
      <c r="IL56" s="31"/>
    </row>
    <row r="57" spans="1:246" s="33" customFormat="1" ht="25.5">
      <c r="A57" s="60" t="s">
        <v>86</v>
      </c>
      <c r="B57" s="83" t="s">
        <v>186</v>
      </c>
      <c r="C57" s="59" t="s">
        <v>166</v>
      </c>
      <c r="D57" s="49">
        <v>2</v>
      </c>
      <c r="E57" s="34"/>
      <c r="F57" s="34"/>
      <c r="IJ57" s="31"/>
      <c r="IK57" s="31"/>
      <c r="IL57" s="31"/>
    </row>
    <row r="58" spans="1:246" s="33" customFormat="1" ht="51">
      <c r="A58" s="60" t="s">
        <v>88</v>
      </c>
      <c r="B58" s="83" t="s">
        <v>221</v>
      </c>
      <c r="C58" s="59" t="s">
        <v>143</v>
      </c>
      <c r="D58" s="49">
        <v>19</v>
      </c>
      <c r="E58" s="34"/>
      <c r="F58" s="34"/>
      <c r="IJ58" s="31"/>
      <c r="IK58" s="31"/>
      <c r="IL58" s="31"/>
    </row>
    <row r="59" spans="1:246" s="33" customFormat="1" ht="25.5">
      <c r="A59" s="60" t="s">
        <v>90</v>
      </c>
      <c r="B59" s="83" t="s">
        <v>87</v>
      </c>
      <c r="C59" s="59" t="s">
        <v>141</v>
      </c>
      <c r="D59" s="49">
        <v>15.5</v>
      </c>
      <c r="E59" s="34"/>
      <c r="F59" s="34"/>
      <c r="IJ59" s="31"/>
      <c r="IK59" s="31"/>
      <c r="IL59" s="31"/>
    </row>
    <row r="60" spans="1:246" s="33" customFormat="1" ht="25.5">
      <c r="A60" s="60" t="s">
        <v>91</v>
      </c>
      <c r="B60" s="83" t="s">
        <v>89</v>
      </c>
      <c r="C60" s="59" t="s">
        <v>143</v>
      </c>
      <c r="D60" s="49">
        <v>16</v>
      </c>
      <c r="E60" s="34"/>
      <c r="F60" s="34"/>
      <c r="IJ60" s="31"/>
      <c r="IK60" s="31"/>
      <c r="IL60" s="31"/>
    </row>
    <row r="61" spans="1:246" s="33" customFormat="1" ht="25.5">
      <c r="A61" s="88" t="s">
        <v>93</v>
      </c>
      <c r="B61" s="83" t="s">
        <v>92</v>
      </c>
      <c r="C61" s="59" t="s">
        <v>113</v>
      </c>
      <c r="D61" s="49">
        <v>2</v>
      </c>
      <c r="E61" s="34"/>
      <c r="F61" s="34"/>
      <c r="IJ61" s="31"/>
      <c r="IK61" s="31"/>
      <c r="IL61" s="31"/>
    </row>
    <row r="62" spans="1:246" s="33" customFormat="1" ht="38.25">
      <c r="A62" s="88" t="s">
        <v>20</v>
      </c>
      <c r="B62" s="89" t="s">
        <v>182</v>
      </c>
      <c r="C62" s="59" t="s">
        <v>113</v>
      </c>
      <c r="D62" s="49">
        <v>1</v>
      </c>
      <c r="E62" s="34"/>
      <c r="F62" s="34"/>
      <c r="IJ62" s="31"/>
      <c r="IK62" s="31"/>
      <c r="IL62" s="31"/>
    </row>
    <row r="63" spans="1:246" s="33" customFormat="1" ht="51">
      <c r="A63" s="60" t="s">
        <v>22</v>
      </c>
      <c r="B63" s="83" t="s">
        <v>222</v>
      </c>
      <c r="C63" s="59" t="s">
        <v>113</v>
      </c>
      <c r="D63" s="49">
        <v>1</v>
      </c>
      <c r="E63" s="34"/>
      <c r="F63" s="34"/>
      <c r="IJ63" s="31"/>
      <c r="IK63" s="31"/>
      <c r="IL63" s="31"/>
    </row>
    <row r="64" spans="1:246" s="33" customFormat="1" ht="38.25">
      <c r="A64" s="60" t="s">
        <v>24</v>
      </c>
      <c r="B64" s="81" t="s">
        <v>23</v>
      </c>
      <c r="C64" s="59" t="s">
        <v>113</v>
      </c>
      <c r="D64" s="49">
        <v>1</v>
      </c>
      <c r="E64" s="34"/>
      <c r="F64" s="34"/>
      <c r="IJ64" s="31"/>
      <c r="IK64" s="31"/>
      <c r="IL64" s="31"/>
    </row>
    <row r="65" spans="1:246" s="33" customFormat="1" ht="51">
      <c r="A65" s="60" t="s">
        <v>25</v>
      </c>
      <c r="B65" s="81" t="s">
        <v>184</v>
      </c>
      <c r="C65" s="59"/>
      <c r="D65" s="49"/>
      <c r="E65" s="34"/>
      <c r="F65" s="34"/>
      <c r="IJ65" s="31"/>
      <c r="IK65" s="31"/>
      <c r="IL65" s="31"/>
    </row>
    <row r="66" spans="1:246" s="33" customFormat="1" ht="13.5">
      <c r="A66" s="60" t="s">
        <v>26</v>
      </c>
      <c r="B66" s="81" t="s">
        <v>223</v>
      </c>
      <c r="C66" s="59" t="s">
        <v>137</v>
      </c>
      <c r="D66" s="49">
        <v>15.5</v>
      </c>
      <c r="E66" s="34"/>
      <c r="F66" s="34"/>
      <c r="IJ66" s="31"/>
      <c r="IK66" s="31"/>
      <c r="IL66" s="31"/>
    </row>
    <row r="67" spans="1:246" s="33" customFormat="1" ht="13.5">
      <c r="A67" s="60" t="s">
        <v>281</v>
      </c>
      <c r="B67" s="81" t="s">
        <v>224</v>
      </c>
      <c r="C67" s="59" t="s">
        <v>137</v>
      </c>
      <c r="D67" s="49">
        <v>6.7</v>
      </c>
      <c r="E67" s="34"/>
      <c r="F67" s="34"/>
      <c r="IJ67" s="31"/>
      <c r="IK67" s="31"/>
      <c r="IL67" s="31"/>
    </row>
    <row r="68" spans="1:246" s="33" customFormat="1" ht="13.5">
      <c r="A68" s="60" t="s">
        <v>282</v>
      </c>
      <c r="B68" s="81" t="s">
        <v>225</v>
      </c>
      <c r="C68" s="59" t="s">
        <v>137</v>
      </c>
      <c r="D68" s="49">
        <v>2.5</v>
      </c>
      <c r="E68" s="34"/>
      <c r="F68" s="34"/>
      <c r="IJ68" s="31"/>
      <c r="IK68" s="31"/>
      <c r="IL68" s="31"/>
    </row>
    <row r="69" spans="1:246" s="33" customFormat="1" ht="13.5">
      <c r="A69" s="60" t="s">
        <v>283</v>
      </c>
      <c r="B69" s="81" t="s">
        <v>226</v>
      </c>
      <c r="C69" s="59" t="s">
        <v>137</v>
      </c>
      <c r="D69" s="49">
        <v>8</v>
      </c>
      <c r="E69" s="34"/>
      <c r="F69" s="34"/>
      <c r="IJ69" s="31"/>
      <c r="IK69" s="31"/>
      <c r="IL69" s="31"/>
    </row>
    <row r="70" spans="1:6" ht="13.5">
      <c r="A70" s="69" t="s">
        <v>307</v>
      </c>
      <c r="B70" s="70"/>
      <c r="C70" s="70"/>
      <c r="D70" s="70"/>
      <c r="E70" s="71"/>
      <c r="F70" s="34"/>
    </row>
  </sheetData>
  <sheetProtection password="DD4B" sheet="1"/>
  <mergeCells count="5">
    <mergeCell ref="A70:E70"/>
    <mergeCell ref="A10:E10"/>
    <mergeCell ref="A24:E24"/>
    <mergeCell ref="A42:E42"/>
    <mergeCell ref="A54:E54"/>
  </mergeCells>
  <printOptions/>
  <pageMargins left="0.7874015748031497" right="0.5905511811023623" top="0.7874015748031497" bottom="0.7874015748031497" header="0.3937007874015748" footer="0.3937007874015748"/>
  <pageSetup horizontalDpi="1200" verticalDpi="1200" orientation="portrait" paperSize="9" scale="80" r:id="rId1"/>
  <headerFooter scaleWithDoc="0">
    <oddFooter>&amp;L&amp;"Arial Narrow,Navadno"&amp;7Razpisna dokumentacija  
UREDITEV PROSTOROV V OSNOVNI ŠOLI TONETA TOMŠIČA KNEŽAK</oddFooter>
  </headerFooter>
  <rowBreaks count="4" manualBreakCount="4">
    <brk id="10" max="255" man="1"/>
    <brk id="24" max="255" man="1"/>
    <brk id="42" max="255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I8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0.75390625" style="44" customWidth="1"/>
    <col min="2" max="2" width="52.75390625" style="45" customWidth="1"/>
    <col min="3" max="3" width="8.75390625" style="46" customWidth="1"/>
    <col min="4" max="4" width="9.75390625" style="47" customWidth="1"/>
    <col min="5" max="5" width="13.75390625" style="101" customWidth="1"/>
    <col min="6" max="6" width="15.75390625" style="101" customWidth="1"/>
    <col min="7" max="240" width="9.125" style="90" customWidth="1"/>
    <col min="241" max="16384" width="9.125" style="31" customWidth="1"/>
  </cols>
  <sheetData>
    <row r="1" spans="1:240" ht="12.75">
      <c r="A1" s="50" t="s">
        <v>299</v>
      </c>
      <c r="B1" s="51" t="s">
        <v>122</v>
      </c>
      <c r="C1" s="52" t="s">
        <v>119</v>
      </c>
      <c r="D1" s="53" t="s">
        <v>120</v>
      </c>
      <c r="E1" s="30" t="s">
        <v>121</v>
      </c>
      <c r="F1" s="30" t="s">
        <v>300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</row>
    <row r="2" spans="1:6" ht="12.75">
      <c r="A2" s="54" t="s">
        <v>310</v>
      </c>
      <c r="B2" s="55" t="s">
        <v>311</v>
      </c>
      <c r="C2" s="48"/>
      <c r="D2" s="18"/>
      <c r="E2" s="67"/>
      <c r="F2" s="67"/>
    </row>
    <row r="3" spans="1:6" ht="12.75">
      <c r="A3" s="54" t="s">
        <v>133</v>
      </c>
      <c r="B3" s="55" t="s">
        <v>27</v>
      </c>
      <c r="C3" s="48"/>
      <c r="D3" s="18"/>
      <c r="E3" s="67"/>
      <c r="F3" s="67"/>
    </row>
    <row r="4" spans="1:6" ht="63.75">
      <c r="A4" s="54" t="s">
        <v>135</v>
      </c>
      <c r="B4" s="102" t="s">
        <v>267</v>
      </c>
      <c r="C4" s="18" t="s">
        <v>141</v>
      </c>
      <c r="D4" s="48">
        <f>+'Gradbena dela'!D50</f>
        <v>140.4</v>
      </c>
      <c r="E4" s="67"/>
      <c r="F4" s="91"/>
    </row>
    <row r="5" spans="1:6" ht="12.75">
      <c r="A5" s="92" t="s">
        <v>321</v>
      </c>
      <c r="B5" s="92"/>
      <c r="C5" s="92"/>
      <c r="D5" s="92"/>
      <c r="E5" s="92"/>
      <c r="F5" s="91"/>
    </row>
    <row r="6" spans="1:243" s="93" customFormat="1" ht="12.75">
      <c r="A6" s="54" t="s">
        <v>94</v>
      </c>
      <c r="B6" s="55" t="s">
        <v>28</v>
      </c>
      <c r="C6" s="48"/>
      <c r="D6" s="18"/>
      <c r="E6" s="67"/>
      <c r="F6" s="67"/>
      <c r="IG6" s="31"/>
      <c r="IH6" s="31"/>
      <c r="II6" s="31"/>
    </row>
    <row r="7" spans="1:6" ht="38.25">
      <c r="A7" s="54" t="s">
        <v>96</v>
      </c>
      <c r="B7" s="56" t="s">
        <v>270</v>
      </c>
      <c r="C7" s="57"/>
      <c r="D7" s="48"/>
      <c r="E7" s="91"/>
      <c r="F7" s="91"/>
    </row>
    <row r="8" spans="1:6" ht="12.75">
      <c r="A8" s="54" t="s">
        <v>175</v>
      </c>
      <c r="B8" s="56" t="s">
        <v>236</v>
      </c>
      <c r="C8" s="18" t="s">
        <v>137</v>
      </c>
      <c r="D8" s="48">
        <v>34.3</v>
      </c>
      <c r="E8" s="91"/>
      <c r="F8" s="91"/>
    </row>
    <row r="9" spans="1:6" ht="51">
      <c r="A9" s="103" t="s">
        <v>97</v>
      </c>
      <c r="B9" s="56" t="s">
        <v>235</v>
      </c>
      <c r="C9" s="57" t="s">
        <v>137</v>
      </c>
      <c r="D9" s="48">
        <v>13.4</v>
      </c>
      <c r="E9" s="91"/>
      <c r="F9" s="91"/>
    </row>
    <row r="10" spans="1:6" ht="51">
      <c r="A10" s="54" t="s">
        <v>98</v>
      </c>
      <c r="B10" s="56" t="s">
        <v>29</v>
      </c>
      <c r="C10" s="57" t="s">
        <v>137</v>
      </c>
      <c r="D10" s="48">
        <f>4.25*4</f>
        <v>17</v>
      </c>
      <c r="E10" s="91"/>
      <c r="F10" s="91"/>
    </row>
    <row r="11" spans="1:6" ht="51">
      <c r="A11" s="54" t="s">
        <v>99</v>
      </c>
      <c r="B11" s="56" t="s">
        <v>174</v>
      </c>
      <c r="C11" s="57" t="s">
        <v>166</v>
      </c>
      <c r="D11" s="48">
        <v>4</v>
      </c>
      <c r="E11" s="91"/>
      <c r="F11" s="91"/>
    </row>
    <row r="12" spans="1:6" ht="51">
      <c r="A12" s="54" t="s">
        <v>100</v>
      </c>
      <c r="B12" s="56" t="s">
        <v>237</v>
      </c>
      <c r="C12" s="57" t="s">
        <v>166</v>
      </c>
      <c r="D12" s="48">
        <v>2</v>
      </c>
      <c r="E12" s="91"/>
      <c r="F12" s="91"/>
    </row>
    <row r="13" spans="1:6" ht="38.25">
      <c r="A13" s="54" t="s">
        <v>101</v>
      </c>
      <c r="B13" s="56" t="s">
        <v>268</v>
      </c>
      <c r="C13" s="57" t="s">
        <v>137</v>
      </c>
      <c r="D13" s="48">
        <f>6.2+11.1</f>
        <v>17.3</v>
      </c>
      <c r="E13" s="91"/>
      <c r="F13" s="91"/>
    </row>
    <row r="14" spans="1:243" s="93" customFormat="1" ht="12.75">
      <c r="A14" s="92" t="s">
        <v>322</v>
      </c>
      <c r="B14" s="92"/>
      <c r="C14" s="92"/>
      <c r="D14" s="92"/>
      <c r="E14" s="92"/>
      <c r="F14" s="94"/>
      <c r="IG14" s="31"/>
      <c r="IH14" s="31"/>
      <c r="II14" s="31"/>
    </row>
    <row r="15" spans="1:243" s="93" customFormat="1" ht="12.75">
      <c r="A15" s="54" t="s">
        <v>60</v>
      </c>
      <c r="B15" s="55" t="s">
        <v>104</v>
      </c>
      <c r="C15" s="48"/>
      <c r="D15" s="18"/>
      <c r="E15" s="67"/>
      <c r="F15" s="67"/>
      <c r="IG15" s="31"/>
      <c r="IH15" s="31"/>
      <c r="II15" s="31"/>
    </row>
    <row r="16" spans="1:243" s="93" customFormat="1" ht="25.5">
      <c r="A16" s="54" t="s">
        <v>62</v>
      </c>
      <c r="B16" s="104" t="s">
        <v>172</v>
      </c>
      <c r="C16" s="105" t="s">
        <v>137</v>
      </c>
      <c r="D16" s="48">
        <v>3</v>
      </c>
      <c r="E16" s="91"/>
      <c r="F16" s="95"/>
      <c r="IG16" s="31"/>
      <c r="IH16" s="31"/>
      <c r="II16" s="31"/>
    </row>
    <row r="17" spans="1:243" s="93" customFormat="1" ht="12.75">
      <c r="A17" s="92" t="s">
        <v>323</v>
      </c>
      <c r="B17" s="92"/>
      <c r="C17" s="92"/>
      <c r="D17" s="92"/>
      <c r="E17" s="92"/>
      <c r="F17" s="95"/>
      <c r="IG17" s="31"/>
      <c r="IH17" s="31"/>
      <c r="II17" s="31"/>
    </row>
    <row r="18" spans="1:243" s="93" customFormat="1" ht="12.75">
      <c r="A18" s="54" t="s">
        <v>152</v>
      </c>
      <c r="B18" s="55" t="s">
        <v>14</v>
      </c>
      <c r="C18" s="48"/>
      <c r="D18" s="18"/>
      <c r="E18" s="67"/>
      <c r="F18" s="67"/>
      <c r="IG18" s="31"/>
      <c r="IH18" s="31"/>
      <c r="II18" s="31"/>
    </row>
    <row r="19" spans="1:243" s="96" customFormat="1" ht="76.5">
      <c r="A19" s="54" t="s">
        <v>154</v>
      </c>
      <c r="B19" s="56" t="s">
        <v>252</v>
      </c>
      <c r="C19" s="105"/>
      <c r="D19" s="48"/>
      <c r="E19" s="91"/>
      <c r="F19" s="91"/>
      <c r="IG19" s="31"/>
      <c r="IH19" s="31"/>
      <c r="II19" s="31"/>
    </row>
    <row r="20" spans="1:243" s="96" customFormat="1" ht="12.75">
      <c r="A20" s="54" t="s">
        <v>15</v>
      </c>
      <c r="B20" s="56" t="s">
        <v>248</v>
      </c>
      <c r="C20" s="57" t="s">
        <v>113</v>
      </c>
      <c r="D20" s="48">
        <v>4</v>
      </c>
      <c r="E20" s="91"/>
      <c r="F20" s="91"/>
      <c r="IG20" s="31"/>
      <c r="IH20" s="31"/>
      <c r="II20" s="31"/>
    </row>
    <row r="21" spans="1:243" s="96" customFormat="1" ht="12.75">
      <c r="A21" s="54" t="s">
        <v>173</v>
      </c>
      <c r="B21" s="56" t="s">
        <v>249</v>
      </c>
      <c r="C21" s="57" t="s">
        <v>113</v>
      </c>
      <c r="D21" s="48">
        <v>2</v>
      </c>
      <c r="E21" s="91"/>
      <c r="F21" s="91"/>
      <c r="IG21" s="31"/>
      <c r="IH21" s="31"/>
      <c r="II21" s="31"/>
    </row>
    <row r="22" spans="1:243" s="96" customFormat="1" ht="51">
      <c r="A22" s="54" t="s">
        <v>0</v>
      </c>
      <c r="B22" s="56" t="s">
        <v>269</v>
      </c>
      <c r="C22" s="57"/>
      <c r="D22" s="48"/>
      <c r="E22" s="91"/>
      <c r="F22" s="91"/>
      <c r="IG22" s="31"/>
      <c r="IH22" s="31"/>
      <c r="II22" s="31"/>
    </row>
    <row r="23" spans="1:243" s="96" customFormat="1" ht="12.75">
      <c r="A23" s="54" t="s">
        <v>114</v>
      </c>
      <c r="B23" s="56" t="s">
        <v>250</v>
      </c>
      <c r="C23" s="57" t="s">
        <v>113</v>
      </c>
      <c r="D23" s="48">
        <v>3</v>
      </c>
      <c r="E23" s="91"/>
      <c r="F23" s="91"/>
      <c r="IG23" s="31"/>
      <c r="IH23" s="31"/>
      <c r="II23" s="31"/>
    </row>
    <row r="24" spans="1:243" s="96" customFormat="1" ht="76.5">
      <c r="A24" s="54" t="s">
        <v>1</v>
      </c>
      <c r="B24" s="56" t="s">
        <v>255</v>
      </c>
      <c r="C24" s="18"/>
      <c r="D24" s="48"/>
      <c r="E24" s="91"/>
      <c r="F24" s="91"/>
      <c r="IG24" s="31"/>
      <c r="IH24" s="31"/>
      <c r="II24" s="31"/>
    </row>
    <row r="25" spans="1:243" s="96" customFormat="1" ht="12.75">
      <c r="A25" s="54" t="s">
        <v>115</v>
      </c>
      <c r="B25" s="56" t="s">
        <v>251</v>
      </c>
      <c r="C25" s="18" t="s">
        <v>113</v>
      </c>
      <c r="D25" s="48">
        <v>1</v>
      </c>
      <c r="E25" s="91"/>
      <c r="F25" s="91"/>
      <c r="IG25" s="31"/>
      <c r="IH25" s="31"/>
      <c r="II25" s="31"/>
    </row>
    <row r="26" spans="1:243" s="96" customFormat="1" ht="63.75">
      <c r="A26" s="54" t="s">
        <v>2</v>
      </c>
      <c r="B26" s="56" t="s">
        <v>253</v>
      </c>
      <c r="C26" s="18"/>
      <c r="D26" s="48"/>
      <c r="E26" s="91"/>
      <c r="F26" s="91"/>
      <c r="IG26" s="31"/>
      <c r="IH26" s="31"/>
      <c r="II26" s="31"/>
    </row>
    <row r="27" spans="1:243" s="96" customFormat="1" ht="12.75">
      <c r="A27" s="54" t="s">
        <v>36</v>
      </c>
      <c r="B27" s="56" t="s">
        <v>254</v>
      </c>
      <c r="C27" s="18" t="s">
        <v>113</v>
      </c>
      <c r="D27" s="48">
        <v>2</v>
      </c>
      <c r="E27" s="91"/>
      <c r="F27" s="91"/>
      <c r="IG27" s="31"/>
      <c r="IH27" s="31"/>
      <c r="II27" s="31"/>
    </row>
    <row r="28" spans="1:243" s="96" customFormat="1" ht="63.75">
      <c r="A28" s="54" t="s">
        <v>0</v>
      </c>
      <c r="B28" s="56" t="s">
        <v>256</v>
      </c>
      <c r="C28" s="18" t="s">
        <v>113</v>
      </c>
      <c r="D28" s="48">
        <v>2</v>
      </c>
      <c r="E28" s="91"/>
      <c r="F28" s="91"/>
      <c r="IG28" s="31"/>
      <c r="IH28" s="31"/>
      <c r="II28" s="31"/>
    </row>
    <row r="29" spans="1:243" s="96" customFormat="1" ht="63.75">
      <c r="A29" s="54" t="s">
        <v>1</v>
      </c>
      <c r="B29" s="56" t="s">
        <v>274</v>
      </c>
      <c r="C29" s="86"/>
      <c r="D29" s="86"/>
      <c r="E29" s="91"/>
      <c r="F29" s="91"/>
      <c r="IG29" s="31"/>
      <c r="IH29" s="31"/>
      <c r="II29" s="31"/>
    </row>
    <row r="30" spans="1:243" s="96" customFormat="1" ht="12.75">
      <c r="A30" s="106" t="s">
        <v>115</v>
      </c>
      <c r="B30" s="56" t="s">
        <v>257</v>
      </c>
      <c r="C30" s="18" t="s">
        <v>113</v>
      </c>
      <c r="D30" s="48">
        <v>1</v>
      </c>
      <c r="E30" s="91"/>
      <c r="F30" s="91"/>
      <c r="IG30" s="31"/>
      <c r="IH30" s="31"/>
      <c r="II30" s="31"/>
    </row>
    <row r="31" spans="1:243" s="96" customFormat="1" ht="63.75">
      <c r="A31" s="54" t="s">
        <v>2</v>
      </c>
      <c r="B31" s="56" t="s">
        <v>259</v>
      </c>
      <c r="C31" s="18"/>
      <c r="D31" s="48"/>
      <c r="E31" s="91"/>
      <c r="F31" s="91"/>
      <c r="IG31" s="31"/>
      <c r="IH31" s="31"/>
      <c r="II31" s="31"/>
    </row>
    <row r="32" spans="1:243" s="96" customFormat="1" ht="12.75">
      <c r="A32" s="54" t="s">
        <v>36</v>
      </c>
      <c r="B32" s="56" t="s">
        <v>258</v>
      </c>
      <c r="C32" s="18" t="s">
        <v>113</v>
      </c>
      <c r="D32" s="48">
        <v>2</v>
      </c>
      <c r="E32" s="91"/>
      <c r="F32" s="91"/>
      <c r="IG32" s="31"/>
      <c r="IH32" s="31"/>
      <c r="II32" s="31"/>
    </row>
    <row r="33" spans="1:243" s="96" customFormat="1" ht="12.75">
      <c r="A33" s="92" t="s">
        <v>324</v>
      </c>
      <c r="B33" s="92"/>
      <c r="C33" s="92"/>
      <c r="D33" s="92"/>
      <c r="E33" s="92"/>
      <c r="F33" s="91"/>
      <c r="IG33" s="31"/>
      <c r="IH33" s="31"/>
      <c r="II33" s="31"/>
    </row>
    <row r="34" spans="1:6" ht="12.75">
      <c r="A34" s="54" t="s">
        <v>83</v>
      </c>
      <c r="B34" s="107" t="s">
        <v>76</v>
      </c>
      <c r="C34" s="48"/>
      <c r="D34" s="18"/>
      <c r="E34" s="67"/>
      <c r="F34" s="67"/>
    </row>
    <row r="35" spans="1:243" s="96" customFormat="1" ht="63.75">
      <c r="A35" s="54" t="s">
        <v>85</v>
      </c>
      <c r="B35" s="56" t="s">
        <v>170</v>
      </c>
      <c r="C35" s="57" t="s">
        <v>141</v>
      </c>
      <c r="D35" s="48">
        <v>32.2</v>
      </c>
      <c r="E35" s="91"/>
      <c r="F35" s="91"/>
      <c r="IG35" s="31"/>
      <c r="IH35" s="31"/>
      <c r="II35" s="31"/>
    </row>
    <row r="36" spans="1:243" s="96" customFormat="1" ht="63.75">
      <c r="A36" s="54" t="s">
        <v>86</v>
      </c>
      <c r="B36" s="56" t="s">
        <v>246</v>
      </c>
      <c r="C36" s="57" t="s">
        <v>141</v>
      </c>
      <c r="D36" s="48">
        <v>10.5</v>
      </c>
      <c r="E36" s="91"/>
      <c r="F36" s="91"/>
      <c r="IG36" s="31"/>
      <c r="IH36" s="31"/>
      <c r="II36" s="31"/>
    </row>
    <row r="37" spans="1:243" s="97" customFormat="1" ht="51">
      <c r="A37" s="54" t="s">
        <v>88</v>
      </c>
      <c r="B37" s="56" t="s">
        <v>78</v>
      </c>
      <c r="C37" s="57" t="s">
        <v>137</v>
      </c>
      <c r="D37" s="48">
        <v>23</v>
      </c>
      <c r="E37" s="91"/>
      <c r="F37" s="91"/>
      <c r="IG37" s="31"/>
      <c r="IH37" s="31"/>
      <c r="II37" s="31"/>
    </row>
    <row r="38" spans="1:6" ht="51">
      <c r="A38" s="54" t="s">
        <v>90</v>
      </c>
      <c r="B38" s="56" t="s">
        <v>171</v>
      </c>
      <c r="C38" s="57" t="s">
        <v>141</v>
      </c>
      <c r="D38" s="48">
        <v>6.3</v>
      </c>
      <c r="E38" s="91"/>
      <c r="F38" s="91"/>
    </row>
    <row r="39" spans="1:6" ht="51">
      <c r="A39" s="54" t="s">
        <v>91</v>
      </c>
      <c r="B39" s="56" t="s">
        <v>12</v>
      </c>
      <c r="C39" s="57" t="s">
        <v>141</v>
      </c>
      <c r="D39" s="48">
        <f>31.2+(1.8*1.4)</f>
        <v>33.72</v>
      </c>
      <c r="E39" s="91"/>
      <c r="F39" s="91"/>
    </row>
    <row r="40" spans="1:6" ht="38.25">
      <c r="A40" s="54" t="s">
        <v>93</v>
      </c>
      <c r="B40" s="104" t="s">
        <v>79</v>
      </c>
      <c r="C40" s="57" t="s">
        <v>137</v>
      </c>
      <c r="D40" s="48">
        <v>12</v>
      </c>
      <c r="E40" s="91"/>
      <c r="F40" s="91"/>
    </row>
    <row r="41" spans="1:6" ht="12.75">
      <c r="A41" s="92" t="s">
        <v>320</v>
      </c>
      <c r="B41" s="92"/>
      <c r="C41" s="92"/>
      <c r="D41" s="92"/>
      <c r="E41" s="92"/>
      <c r="F41" s="98"/>
    </row>
    <row r="42" spans="1:6" ht="12.75">
      <c r="A42" s="54" t="s">
        <v>73</v>
      </c>
      <c r="B42" s="55" t="s">
        <v>17</v>
      </c>
      <c r="C42" s="48"/>
      <c r="D42" s="18"/>
      <c r="E42" s="67"/>
      <c r="F42" s="67"/>
    </row>
    <row r="43" spans="1:6" ht="102">
      <c r="A43" s="54" t="s">
        <v>74</v>
      </c>
      <c r="B43" s="56" t="s">
        <v>240</v>
      </c>
      <c r="C43" s="57" t="s">
        <v>141</v>
      </c>
      <c r="D43" s="48">
        <v>44.6</v>
      </c>
      <c r="E43" s="91"/>
      <c r="F43" s="91"/>
    </row>
    <row r="44" spans="1:243" s="93" customFormat="1" ht="51">
      <c r="A44" s="54" t="s">
        <v>188</v>
      </c>
      <c r="B44" s="56" t="s">
        <v>169</v>
      </c>
      <c r="C44" s="57" t="s">
        <v>137</v>
      </c>
      <c r="D44" s="48">
        <v>31.6</v>
      </c>
      <c r="E44" s="91"/>
      <c r="F44" s="91"/>
      <c r="IG44" s="31"/>
      <c r="IH44" s="31"/>
      <c r="II44" s="31"/>
    </row>
    <row r="45" spans="1:243" s="93" customFormat="1" ht="51">
      <c r="A45" s="54" t="s">
        <v>189</v>
      </c>
      <c r="B45" s="56" t="s">
        <v>234</v>
      </c>
      <c r="C45" s="57" t="s">
        <v>141</v>
      </c>
      <c r="D45" s="48">
        <v>8</v>
      </c>
      <c r="E45" s="91"/>
      <c r="F45" s="91"/>
      <c r="IG45" s="31"/>
      <c r="IH45" s="31"/>
      <c r="II45" s="31"/>
    </row>
    <row r="46" spans="1:243" s="93" customFormat="1" ht="25.5">
      <c r="A46" s="54" t="s">
        <v>190</v>
      </c>
      <c r="B46" s="61" t="s">
        <v>238</v>
      </c>
      <c r="C46" s="84" t="s">
        <v>137</v>
      </c>
      <c r="D46" s="48">
        <v>6</v>
      </c>
      <c r="E46" s="91"/>
      <c r="F46" s="91"/>
      <c r="IG46" s="31"/>
      <c r="IH46" s="31"/>
      <c r="II46" s="31"/>
    </row>
    <row r="47" spans="1:243" s="93" customFormat="1" ht="12.75">
      <c r="A47" s="54" t="s">
        <v>191</v>
      </c>
      <c r="B47" s="56" t="s">
        <v>239</v>
      </c>
      <c r="C47" s="18" t="s">
        <v>141</v>
      </c>
      <c r="D47" s="48">
        <v>8</v>
      </c>
      <c r="E47" s="91"/>
      <c r="F47" s="91"/>
      <c r="IG47" s="31"/>
      <c r="IH47" s="31"/>
      <c r="II47" s="31"/>
    </row>
    <row r="48" spans="1:243" s="93" customFormat="1" ht="12.75">
      <c r="A48" s="92" t="s">
        <v>319</v>
      </c>
      <c r="B48" s="92"/>
      <c r="C48" s="92"/>
      <c r="D48" s="92"/>
      <c r="E48" s="92"/>
      <c r="F48" s="98"/>
      <c r="IG48" s="31"/>
      <c r="IH48" s="31"/>
      <c r="II48" s="31"/>
    </row>
    <row r="49" spans="1:243" s="93" customFormat="1" ht="12.75">
      <c r="A49" s="54" t="s">
        <v>75</v>
      </c>
      <c r="B49" s="55" t="s">
        <v>117</v>
      </c>
      <c r="C49" s="48"/>
      <c r="D49" s="18"/>
      <c r="E49" s="67"/>
      <c r="F49" s="67"/>
      <c r="IG49" s="31"/>
      <c r="IH49" s="31"/>
      <c r="II49" s="31"/>
    </row>
    <row r="50" spans="1:243" s="93" customFormat="1" ht="102">
      <c r="A50" s="54" t="s">
        <v>77</v>
      </c>
      <c r="B50" s="104" t="s">
        <v>241</v>
      </c>
      <c r="C50" s="18" t="s">
        <v>141</v>
      </c>
      <c r="D50" s="48">
        <v>6.25</v>
      </c>
      <c r="E50" s="91"/>
      <c r="F50" s="91"/>
      <c r="IG50" s="31"/>
      <c r="IH50" s="31"/>
      <c r="II50" s="31"/>
    </row>
    <row r="51" spans="1:243" s="93" customFormat="1" ht="76.5">
      <c r="A51" s="54" t="s">
        <v>264</v>
      </c>
      <c r="B51" s="19" t="s">
        <v>247</v>
      </c>
      <c r="C51" s="18" t="s">
        <v>141</v>
      </c>
      <c r="D51" s="48">
        <v>68.7</v>
      </c>
      <c r="E51" s="91"/>
      <c r="F51" s="91"/>
      <c r="IG51" s="31"/>
      <c r="IH51" s="31"/>
      <c r="II51" s="31"/>
    </row>
    <row r="52" spans="1:243" s="93" customFormat="1" ht="89.25">
      <c r="A52" s="54" t="s">
        <v>265</v>
      </c>
      <c r="B52" s="104" t="s">
        <v>243</v>
      </c>
      <c r="C52" s="18"/>
      <c r="D52" s="48"/>
      <c r="E52" s="91"/>
      <c r="F52" s="91"/>
      <c r="IG52" s="31"/>
      <c r="IH52" s="31"/>
      <c r="II52" s="31"/>
    </row>
    <row r="53" spans="1:243" s="93" customFormat="1" ht="12.75">
      <c r="A53" s="54" t="s">
        <v>271</v>
      </c>
      <c r="B53" s="104" t="s">
        <v>262</v>
      </c>
      <c r="C53" s="18" t="s">
        <v>113</v>
      </c>
      <c r="D53" s="48">
        <v>2</v>
      </c>
      <c r="E53" s="91"/>
      <c r="F53" s="91"/>
      <c r="IG53" s="31"/>
      <c r="IH53" s="31"/>
      <c r="II53" s="31"/>
    </row>
    <row r="54" spans="1:243" s="93" customFormat="1" ht="12.75">
      <c r="A54" s="54" t="s">
        <v>272</v>
      </c>
      <c r="B54" s="104" t="s">
        <v>242</v>
      </c>
      <c r="C54" s="18" t="s">
        <v>137</v>
      </c>
      <c r="D54" s="48">
        <v>3.7</v>
      </c>
      <c r="E54" s="91"/>
      <c r="F54" s="91">
        <f>+D54*E54</f>
        <v>0</v>
      </c>
      <c r="IG54" s="31"/>
      <c r="IH54" s="31"/>
      <c r="II54" s="31"/>
    </row>
    <row r="55" spans="1:6" ht="12.75">
      <c r="A55" s="92" t="s">
        <v>318</v>
      </c>
      <c r="B55" s="92"/>
      <c r="C55" s="92"/>
      <c r="D55" s="92"/>
      <c r="E55" s="92"/>
      <c r="F55" s="98">
        <f>SUM(F50:F54)</f>
        <v>0</v>
      </c>
    </row>
    <row r="56" spans="1:6" ht="12.75">
      <c r="A56" s="54" t="s">
        <v>80</v>
      </c>
      <c r="B56" s="55" t="s">
        <v>126</v>
      </c>
      <c r="C56" s="48"/>
      <c r="D56" s="18"/>
      <c r="E56" s="67"/>
      <c r="F56" s="67"/>
    </row>
    <row r="57" spans="1:6" ht="38.25">
      <c r="A57" s="54" t="s">
        <v>81</v>
      </c>
      <c r="B57" s="56" t="s">
        <v>244</v>
      </c>
      <c r="C57" s="57" t="s">
        <v>141</v>
      </c>
      <c r="D57" s="48">
        <f>257.1+140.4-D39</f>
        <v>363.78</v>
      </c>
      <c r="E57" s="91"/>
      <c r="F57" s="91"/>
    </row>
    <row r="58" spans="1:6" ht="12.75">
      <c r="A58" s="54" t="s">
        <v>192</v>
      </c>
      <c r="B58" s="19" t="s">
        <v>177</v>
      </c>
      <c r="C58" s="86" t="s">
        <v>141</v>
      </c>
      <c r="D58" s="23">
        <f>+D57</f>
        <v>363.78</v>
      </c>
      <c r="E58" s="20"/>
      <c r="F58" s="91"/>
    </row>
    <row r="59" spans="1:6" ht="38.25">
      <c r="A59" s="54" t="s">
        <v>260</v>
      </c>
      <c r="B59" s="56" t="s">
        <v>245</v>
      </c>
      <c r="C59" s="57" t="s">
        <v>141</v>
      </c>
      <c r="D59" s="48">
        <f>+D37*2</f>
        <v>46</v>
      </c>
      <c r="E59" s="91"/>
      <c r="F59" s="91"/>
    </row>
    <row r="60" spans="1:6" ht="25.5">
      <c r="A60" s="54" t="s">
        <v>261</v>
      </c>
      <c r="B60" s="104" t="s">
        <v>128</v>
      </c>
      <c r="C60" s="57" t="s">
        <v>137</v>
      </c>
      <c r="D60" s="48">
        <v>63</v>
      </c>
      <c r="E60" s="91"/>
      <c r="F60" s="91"/>
    </row>
    <row r="61" spans="1:6" ht="12.75">
      <c r="A61" s="92" t="s">
        <v>317</v>
      </c>
      <c r="B61" s="92"/>
      <c r="C61" s="92"/>
      <c r="D61" s="92"/>
      <c r="E61" s="92"/>
      <c r="F61" s="98"/>
    </row>
    <row r="62" spans="1:6" ht="12.75">
      <c r="A62" s="54" t="s">
        <v>16</v>
      </c>
      <c r="B62" s="55" t="s">
        <v>129</v>
      </c>
      <c r="C62" s="48"/>
      <c r="D62" s="18"/>
      <c r="E62" s="67"/>
      <c r="F62" s="67"/>
    </row>
    <row r="63" spans="1:6" ht="25.5">
      <c r="A63" s="54" t="s">
        <v>18</v>
      </c>
      <c r="B63" s="56" t="s">
        <v>130</v>
      </c>
      <c r="C63" s="57" t="s">
        <v>141</v>
      </c>
      <c r="D63" s="48">
        <v>132</v>
      </c>
      <c r="E63" s="91"/>
      <c r="F63" s="91"/>
    </row>
    <row r="64" spans="1:6" ht="38.25">
      <c r="A64" s="54" t="s">
        <v>19</v>
      </c>
      <c r="B64" s="19" t="s">
        <v>131</v>
      </c>
      <c r="C64" s="59" t="s">
        <v>141</v>
      </c>
      <c r="D64" s="49">
        <v>17.5</v>
      </c>
      <c r="E64" s="99"/>
      <c r="F64" s="99"/>
    </row>
    <row r="65" spans="1:6" ht="38.25">
      <c r="A65" s="54" t="s">
        <v>193</v>
      </c>
      <c r="B65" s="56" t="s">
        <v>263</v>
      </c>
      <c r="C65" s="57" t="s">
        <v>141</v>
      </c>
      <c r="D65" s="48">
        <f>45.3+17.5+32.4-4</f>
        <v>91.2</v>
      </c>
      <c r="E65" s="91"/>
      <c r="F65" s="91"/>
    </row>
    <row r="66" spans="1:6" ht="12.75">
      <c r="A66" s="54" t="s">
        <v>273</v>
      </c>
      <c r="B66" s="56" t="s">
        <v>275</v>
      </c>
      <c r="C66" s="57" t="s">
        <v>141</v>
      </c>
      <c r="D66" s="48">
        <f>30.8*0.6</f>
        <v>18.48</v>
      </c>
      <c r="E66" s="91"/>
      <c r="F66" s="91"/>
    </row>
    <row r="67" spans="1:6" ht="12.75">
      <c r="A67" s="92" t="s">
        <v>316</v>
      </c>
      <c r="B67" s="92"/>
      <c r="C67" s="92"/>
      <c r="D67" s="92"/>
      <c r="E67" s="92"/>
      <c r="F67" s="98"/>
    </row>
    <row r="68" spans="1:6" ht="12.75">
      <c r="A68" s="54" t="s">
        <v>116</v>
      </c>
      <c r="B68" s="55" t="s">
        <v>37</v>
      </c>
      <c r="C68" s="48"/>
      <c r="D68" s="18"/>
      <c r="E68" s="67"/>
      <c r="F68" s="67"/>
    </row>
    <row r="69" spans="1:6" ht="38.25">
      <c r="A69" s="54" t="s">
        <v>118</v>
      </c>
      <c r="B69" s="104" t="s">
        <v>38</v>
      </c>
      <c r="C69" s="18"/>
      <c r="D69" s="48"/>
      <c r="E69" s="67"/>
      <c r="F69" s="91"/>
    </row>
    <row r="70" spans="1:6" ht="12.75">
      <c r="A70" s="54"/>
      <c r="B70" s="104" t="s">
        <v>39</v>
      </c>
      <c r="C70" s="18" t="s">
        <v>113</v>
      </c>
      <c r="D70" s="48">
        <v>1</v>
      </c>
      <c r="E70" s="67"/>
      <c r="F70" s="91"/>
    </row>
    <row r="71" spans="1:6" ht="38.25">
      <c r="A71" s="54" t="s">
        <v>124</v>
      </c>
      <c r="B71" s="104" t="s">
        <v>32</v>
      </c>
      <c r="C71" s="18"/>
      <c r="D71" s="48"/>
      <c r="E71" s="67"/>
      <c r="F71" s="91"/>
    </row>
    <row r="72" spans="1:6" ht="12.75">
      <c r="A72" s="54"/>
      <c r="B72" s="104" t="s">
        <v>39</v>
      </c>
      <c r="C72" s="18" t="s">
        <v>113</v>
      </c>
      <c r="D72" s="48">
        <v>2</v>
      </c>
      <c r="E72" s="67"/>
      <c r="F72" s="91"/>
    </row>
    <row r="73" spans="1:6" ht="12.75">
      <c r="A73" s="92" t="s">
        <v>315</v>
      </c>
      <c r="B73" s="92"/>
      <c r="C73" s="92"/>
      <c r="D73" s="92"/>
      <c r="E73" s="92"/>
      <c r="F73" s="91"/>
    </row>
    <row r="74" spans="1:6" ht="12.75">
      <c r="A74" s="54" t="s">
        <v>125</v>
      </c>
      <c r="B74" s="55" t="s">
        <v>33</v>
      </c>
      <c r="C74" s="48"/>
      <c r="D74" s="18"/>
      <c r="E74" s="67"/>
      <c r="F74" s="67"/>
    </row>
    <row r="75" spans="1:6" ht="25.5">
      <c r="A75" s="54" t="s">
        <v>127</v>
      </c>
      <c r="B75" s="56" t="s">
        <v>34</v>
      </c>
      <c r="C75" s="18"/>
      <c r="D75" s="48"/>
      <c r="E75" s="67"/>
      <c r="F75" s="67"/>
    </row>
    <row r="76" spans="1:6" ht="12.75">
      <c r="A76" s="54"/>
      <c r="B76" s="56" t="s">
        <v>266</v>
      </c>
      <c r="C76" s="18" t="s">
        <v>113</v>
      </c>
      <c r="D76" s="48">
        <v>2</v>
      </c>
      <c r="E76" s="67"/>
      <c r="F76" s="91"/>
    </row>
    <row r="77" spans="1:6" ht="12.75">
      <c r="A77" s="54"/>
      <c r="B77" s="56" t="s">
        <v>167</v>
      </c>
      <c r="C77" s="57" t="s">
        <v>113</v>
      </c>
      <c r="D77" s="48">
        <v>2</v>
      </c>
      <c r="E77" s="91"/>
      <c r="F77" s="91"/>
    </row>
    <row r="78" spans="1:6" ht="12.75">
      <c r="A78" s="92" t="s">
        <v>314</v>
      </c>
      <c r="B78" s="92"/>
      <c r="C78" s="92"/>
      <c r="D78" s="92"/>
      <c r="E78" s="92"/>
      <c r="F78" s="100"/>
    </row>
    <row r="79" spans="1:6" ht="12.75">
      <c r="A79" s="54" t="s">
        <v>337</v>
      </c>
      <c r="B79" s="55" t="s">
        <v>333</v>
      </c>
      <c r="C79" s="48"/>
      <c r="D79" s="18"/>
      <c r="E79" s="67"/>
      <c r="F79" s="67"/>
    </row>
    <row r="80" spans="1:6" ht="25.5">
      <c r="A80" s="54" t="s">
        <v>334</v>
      </c>
      <c r="B80" s="56" t="s">
        <v>340</v>
      </c>
      <c r="C80" s="18" t="s">
        <v>123</v>
      </c>
      <c r="D80" s="48">
        <v>1</v>
      </c>
      <c r="E80" s="67"/>
      <c r="F80" s="67"/>
    </row>
    <row r="81" spans="1:6" ht="38.25">
      <c r="A81" s="54" t="s">
        <v>335</v>
      </c>
      <c r="B81" s="56" t="s">
        <v>339</v>
      </c>
      <c r="C81" s="18" t="s">
        <v>123</v>
      </c>
      <c r="D81" s="48">
        <v>1</v>
      </c>
      <c r="E81" s="67"/>
      <c r="F81" s="91"/>
    </row>
    <row r="82" spans="1:6" ht="12.75">
      <c r="A82" s="92" t="s">
        <v>336</v>
      </c>
      <c r="B82" s="92"/>
      <c r="C82" s="92"/>
      <c r="D82" s="92"/>
      <c r="E82" s="92"/>
      <c r="F82" s="100"/>
    </row>
  </sheetData>
  <sheetProtection password="DD4B" sheet="1"/>
  <mergeCells count="12">
    <mergeCell ref="A55:E55"/>
    <mergeCell ref="A61:E61"/>
    <mergeCell ref="A67:E67"/>
    <mergeCell ref="A82:E82"/>
    <mergeCell ref="A5:E5"/>
    <mergeCell ref="A14:E14"/>
    <mergeCell ref="A73:E73"/>
    <mergeCell ref="A17:E17"/>
    <mergeCell ref="A33:E33"/>
    <mergeCell ref="A78:E78"/>
    <mergeCell ref="A41:E41"/>
    <mergeCell ref="A48:E48"/>
  </mergeCells>
  <printOptions/>
  <pageMargins left="0.7874015748031497" right="0.5905511811023623" top="0.7874015748031497" bottom="0.7874015748031497" header="0.3937007874015748" footer="0.3937007874015748"/>
  <pageSetup horizontalDpi="1200" verticalDpi="1200" orientation="portrait" paperSize="9" scale="80" r:id="rId1"/>
  <headerFooter scaleWithDoc="0">
    <oddFooter>&amp;L&amp;"Arial Narrow,Navadno"&amp;7Razpisna dokumentacija  
UREDITEV PROSTOROV V OSNOVNI ŠOLI TONETA TOMŠIČA KNEŽAK</oddFooter>
  </headerFooter>
  <rowBreaks count="11" manualBreakCount="11">
    <brk id="5" max="255" man="1"/>
    <brk id="14" max="255" man="1"/>
    <brk id="17" max="255" man="1"/>
    <brk id="33" max="255" man="1"/>
    <brk id="41" max="255" man="1"/>
    <brk id="48" max="255" man="1"/>
    <brk id="55" max="255" man="1"/>
    <brk id="61" max="255" man="1"/>
    <brk id="67" max="255" man="1"/>
    <brk id="73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J23"/>
  <sheetViews>
    <sheetView tabSelected="1" zoomScalePageLayoutView="0" workbookViewId="0" topLeftCell="A5">
      <selection activeCell="B10" sqref="B10"/>
    </sheetView>
  </sheetViews>
  <sheetFormatPr defaultColWidth="9.00390625" defaultRowHeight="12.75"/>
  <cols>
    <col min="1" max="1" width="10.75390625" style="44" customWidth="1"/>
    <col min="2" max="2" width="52.75390625" style="45" customWidth="1"/>
    <col min="3" max="3" width="8.75390625" style="46" customWidth="1"/>
    <col min="4" max="4" width="9.75390625" style="47" customWidth="1"/>
    <col min="5" max="5" width="13.75390625" style="43" customWidth="1"/>
    <col min="6" max="6" width="15.75390625" style="43" customWidth="1"/>
    <col min="7" max="7" width="9.125" style="108" customWidth="1"/>
    <col min="8" max="244" width="9.125" style="33" customWidth="1"/>
    <col min="245" max="16384" width="9.125" style="31" customWidth="1"/>
  </cols>
  <sheetData>
    <row r="1" spans="1:244" ht="12.75">
      <c r="A1" s="50" t="s">
        <v>299</v>
      </c>
      <c r="B1" s="51" t="s">
        <v>122</v>
      </c>
      <c r="C1" s="52" t="s">
        <v>119</v>
      </c>
      <c r="D1" s="53" t="s">
        <v>120</v>
      </c>
      <c r="E1" s="30" t="s">
        <v>121</v>
      </c>
      <c r="F1" s="30" t="s">
        <v>300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</row>
    <row r="2" spans="1:6" ht="13.5">
      <c r="A2" s="54" t="s">
        <v>312</v>
      </c>
      <c r="B2" s="118" t="s">
        <v>313</v>
      </c>
      <c r="C2" s="18"/>
      <c r="D2" s="48"/>
      <c r="E2" s="32"/>
      <c r="F2" s="32"/>
    </row>
    <row r="3" spans="1:6" ht="13.5">
      <c r="A3" s="54" t="s">
        <v>133</v>
      </c>
      <c r="B3" s="118" t="s">
        <v>35</v>
      </c>
      <c r="C3" s="48"/>
      <c r="D3" s="18"/>
      <c r="E3" s="32"/>
      <c r="F3" s="32"/>
    </row>
    <row r="4" spans="1:6" ht="38.25">
      <c r="A4" s="54" t="s">
        <v>135</v>
      </c>
      <c r="B4" s="19" t="s">
        <v>183</v>
      </c>
      <c r="C4" s="84" t="s">
        <v>112</v>
      </c>
      <c r="D4" s="119">
        <v>1</v>
      </c>
      <c r="E4" s="63"/>
      <c r="F4" s="63"/>
    </row>
    <row r="5" spans="1:6" ht="51">
      <c r="A5" s="54" t="s">
        <v>138</v>
      </c>
      <c r="B5" s="120" t="s">
        <v>194</v>
      </c>
      <c r="C5" s="84" t="s">
        <v>151</v>
      </c>
      <c r="D5" s="119">
        <v>2</v>
      </c>
      <c r="E5" s="63"/>
      <c r="F5" s="63"/>
    </row>
    <row r="6" spans="1:13" ht="13.5">
      <c r="A6" s="54" t="s">
        <v>139</v>
      </c>
      <c r="B6" s="102" t="s">
        <v>284</v>
      </c>
      <c r="C6" s="84" t="s">
        <v>113</v>
      </c>
      <c r="D6" s="23">
        <v>4</v>
      </c>
      <c r="E6" s="63"/>
      <c r="F6" s="63"/>
      <c r="I6" s="109"/>
      <c r="J6" s="110"/>
      <c r="K6" s="111"/>
      <c r="L6" s="111"/>
      <c r="M6" s="111"/>
    </row>
    <row r="7" spans="1:6" ht="25.5">
      <c r="A7" s="54" t="s">
        <v>140</v>
      </c>
      <c r="B7" s="56" t="s">
        <v>106</v>
      </c>
      <c r="C7" s="18" t="s">
        <v>141</v>
      </c>
      <c r="D7" s="48">
        <f>110+8+29</f>
        <v>147</v>
      </c>
      <c r="E7" s="34"/>
      <c r="F7" s="63"/>
    </row>
    <row r="8" spans="1:6" ht="38.25">
      <c r="A8" s="54" t="s">
        <v>142</v>
      </c>
      <c r="B8" s="56" t="s">
        <v>187</v>
      </c>
      <c r="C8" s="18" t="s">
        <v>143</v>
      </c>
      <c r="D8" s="48">
        <f>+D7*0.3</f>
        <v>44.1</v>
      </c>
      <c r="E8" s="34"/>
      <c r="F8" s="63"/>
    </row>
    <row r="9" spans="1:6" ht="25.5">
      <c r="A9" s="54" t="s">
        <v>144</v>
      </c>
      <c r="B9" s="56" t="s">
        <v>287</v>
      </c>
      <c r="C9" s="18" t="s">
        <v>141</v>
      </c>
      <c r="D9" s="48">
        <v>17</v>
      </c>
      <c r="E9" s="34"/>
      <c r="F9" s="63"/>
    </row>
    <row r="10" spans="1:6" ht="51">
      <c r="A10" s="54" t="s">
        <v>145</v>
      </c>
      <c r="B10" s="56" t="s">
        <v>288</v>
      </c>
      <c r="C10" s="18" t="s">
        <v>143</v>
      </c>
      <c r="D10" s="48">
        <f>147*0.5</f>
        <v>73.5</v>
      </c>
      <c r="E10" s="34"/>
      <c r="F10" s="63"/>
    </row>
    <row r="11" spans="1:6" ht="38.25">
      <c r="A11" s="54" t="s">
        <v>107</v>
      </c>
      <c r="B11" s="56" t="s">
        <v>181</v>
      </c>
      <c r="C11" s="18" t="s">
        <v>137</v>
      </c>
      <c r="D11" s="48">
        <v>1.5</v>
      </c>
      <c r="E11" s="34"/>
      <c r="F11" s="63"/>
    </row>
    <row r="12" spans="1:6" ht="51">
      <c r="A12" s="54" t="s">
        <v>108</v>
      </c>
      <c r="B12" s="56" t="s">
        <v>178</v>
      </c>
      <c r="C12" s="18" t="s">
        <v>137</v>
      </c>
      <c r="D12" s="48">
        <v>59.5</v>
      </c>
      <c r="E12" s="34"/>
      <c r="F12" s="63"/>
    </row>
    <row r="13" spans="1:6" ht="51">
      <c r="A13" s="54" t="s">
        <v>109</v>
      </c>
      <c r="B13" s="56" t="s">
        <v>179</v>
      </c>
      <c r="C13" s="18" t="s">
        <v>141</v>
      </c>
      <c r="D13" s="48">
        <v>8</v>
      </c>
      <c r="E13" s="34"/>
      <c r="F13" s="63"/>
    </row>
    <row r="14" spans="1:6" ht="25.5">
      <c r="A14" s="54" t="s">
        <v>110</v>
      </c>
      <c r="B14" s="56" t="s">
        <v>180</v>
      </c>
      <c r="C14" s="18" t="s">
        <v>141</v>
      </c>
      <c r="D14" s="48">
        <f>70+18+18</f>
        <v>106</v>
      </c>
      <c r="E14" s="34"/>
      <c r="F14" s="63"/>
    </row>
    <row r="15" spans="1:6" ht="25.5">
      <c r="A15" s="54" t="s">
        <v>111</v>
      </c>
      <c r="B15" s="56" t="s">
        <v>105</v>
      </c>
      <c r="C15" s="18" t="s">
        <v>141</v>
      </c>
      <c r="D15" s="48">
        <f>+D14</f>
        <v>106</v>
      </c>
      <c r="E15" s="34"/>
      <c r="F15" s="63"/>
    </row>
    <row r="16" spans="1:6" ht="13.5">
      <c r="A16" s="92" t="s">
        <v>303</v>
      </c>
      <c r="B16" s="92"/>
      <c r="C16" s="92"/>
      <c r="D16" s="92"/>
      <c r="E16" s="92"/>
      <c r="F16" s="34"/>
    </row>
    <row r="17" spans="1:6" ht="13.5">
      <c r="A17" s="54" t="s">
        <v>94</v>
      </c>
      <c r="B17" s="118" t="s">
        <v>13</v>
      </c>
      <c r="C17" s="48"/>
      <c r="D17" s="18"/>
      <c r="E17" s="32"/>
      <c r="F17" s="32"/>
    </row>
    <row r="18" spans="1:6" ht="25.5">
      <c r="A18" s="54" t="s">
        <v>96</v>
      </c>
      <c r="B18" s="21" t="s">
        <v>285</v>
      </c>
      <c r="C18" s="59" t="s">
        <v>141</v>
      </c>
      <c r="D18" s="49">
        <v>29</v>
      </c>
      <c r="E18" s="20"/>
      <c r="F18" s="20"/>
    </row>
    <row r="19" spans="1:6" ht="25.5">
      <c r="A19" s="54" t="s">
        <v>97</v>
      </c>
      <c r="B19" s="21" t="s">
        <v>286</v>
      </c>
      <c r="C19" s="59" t="s">
        <v>141</v>
      </c>
      <c r="D19" s="49">
        <v>103</v>
      </c>
      <c r="E19" s="20"/>
      <c r="F19" s="20"/>
    </row>
    <row r="20" spans="1:244" s="114" customFormat="1" ht="13.5">
      <c r="A20" s="92" t="s">
        <v>329</v>
      </c>
      <c r="B20" s="92"/>
      <c r="C20" s="92"/>
      <c r="D20" s="92"/>
      <c r="E20" s="92"/>
      <c r="F20" s="112"/>
      <c r="G20" s="11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</row>
    <row r="23" spans="2:6" ht="13.5">
      <c r="B23" s="115"/>
      <c r="C23" s="116"/>
      <c r="D23" s="117"/>
      <c r="E23" s="117"/>
      <c r="F23" s="117"/>
    </row>
  </sheetData>
  <sheetProtection password="DD4B" sheet="1"/>
  <mergeCells count="2">
    <mergeCell ref="A16:E16"/>
    <mergeCell ref="A20:E20"/>
  </mergeCells>
  <printOptions/>
  <pageMargins left="0.7874015748031497" right="0.5905511811023623" top="0.7874015748031497" bottom="0.7874015748031497" header="0.3937007874015748" footer="0.3937007874015748"/>
  <pageSetup horizontalDpi="1200" verticalDpi="1200" orientation="portrait" paperSize="9" scale="80" r:id="rId1"/>
  <headerFooter scaleWithDoc="0">
    <oddFooter>&amp;L&amp;"Arial Narrow,Navadno"&amp;7Razpisna dokumentacija  
UREDITEV PROSTOROV V OSNOVNI ŠOLI TONETA TOMŠIČA KNEŽAK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2010-04-06T09:58:33Z</cp:lastPrinted>
  <dcterms:created xsi:type="dcterms:W3CDTF">2009-04-03T07:17:01Z</dcterms:created>
  <dcterms:modified xsi:type="dcterms:W3CDTF">2010-04-06T10:38:34Z</dcterms:modified>
  <cp:category/>
  <cp:version/>
  <cp:contentType/>
  <cp:contentStatus/>
</cp:coreProperties>
</file>