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11745" windowHeight="958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<sst xmlns="http://schemas.openxmlformats.org/spreadsheetml/2006/main" count="362" uniqueCount="193">
  <si>
    <t>SKUPNA  REKAPITULACIJA</t>
  </si>
  <si>
    <t>A</t>
  </si>
  <si>
    <t xml:space="preserve">I.   </t>
  </si>
  <si>
    <t xml:space="preserve">GRADBENA  DELA </t>
  </si>
  <si>
    <t xml:space="preserve">II. </t>
  </si>
  <si>
    <t>MONTAŽNA  DELA</t>
  </si>
  <si>
    <t>III.</t>
  </si>
  <si>
    <t>VODOVODNI MATERIJAL</t>
  </si>
  <si>
    <t>SKUPAJ :</t>
  </si>
  <si>
    <t xml:space="preserve">I. </t>
  </si>
  <si>
    <t>GRADBENA  DELA</t>
  </si>
  <si>
    <t>1.</t>
  </si>
  <si>
    <t>Trasiranje in zakoličba trase vodovoda.</t>
  </si>
  <si>
    <t>m'</t>
  </si>
  <si>
    <t>2.</t>
  </si>
  <si>
    <t>Postavitev gradbenih profilov  ter</t>
  </si>
  <si>
    <t>zavarovanje lomnih točk.</t>
  </si>
  <si>
    <t>kom</t>
  </si>
  <si>
    <t>3.</t>
  </si>
  <si>
    <t>Rušenje betonskih robnikov z odnosom</t>
  </si>
  <si>
    <t>na deponijo.</t>
  </si>
  <si>
    <t>4.</t>
  </si>
  <si>
    <t>m2</t>
  </si>
  <si>
    <t>5.</t>
  </si>
  <si>
    <t>Prometno zavarovanje ceste pri</t>
  </si>
  <si>
    <t>izvajanju izkopov, kompletno z</t>
  </si>
  <si>
    <t>postavitvijo signalizacije.</t>
  </si>
  <si>
    <t xml:space="preserve">pavšal  </t>
  </si>
  <si>
    <t>6.</t>
  </si>
  <si>
    <t>Postavitev brvi za pešče širine 1 m,</t>
  </si>
  <si>
    <t>preko jarkov v naselju.Predvideno :</t>
  </si>
  <si>
    <t>7.</t>
  </si>
  <si>
    <t>Strojni izkop kanalskih rovov</t>
  </si>
  <si>
    <t>v terenu III. in IV. ktg. z odmetom</t>
  </si>
  <si>
    <t>izkopanega materijala na rob  izkopa.</t>
  </si>
  <si>
    <t>m3</t>
  </si>
  <si>
    <t>IV.ktg  80%</t>
  </si>
  <si>
    <t>8.</t>
  </si>
  <si>
    <t>Strojni in delno ročni izkop terena</t>
  </si>
  <si>
    <t>izkopanega mat.na rob izkopa.</t>
  </si>
  <si>
    <t>9.</t>
  </si>
  <si>
    <t>Ročno fino planiranje dna  kanal-</t>
  </si>
  <si>
    <t>10.</t>
  </si>
  <si>
    <t>v kanalski rov.Izravnava podlage</t>
  </si>
  <si>
    <t>pod cevmi v deb.10 cm, ter zasip</t>
  </si>
  <si>
    <t>nad temenom cevi 30 cm.</t>
  </si>
  <si>
    <t>11.</t>
  </si>
  <si>
    <t>Zasip kanalskih rovov z izkopanim</t>
  </si>
  <si>
    <t>materijalom .</t>
  </si>
  <si>
    <t>12.</t>
  </si>
  <si>
    <t>Izdelava betonskih jaškov velikosti</t>
  </si>
  <si>
    <t>120x120x150,komplet z LTŽ po-</t>
  </si>
  <si>
    <t>krovom TIP IMP art.263(25t.)</t>
  </si>
  <si>
    <t>13.</t>
  </si>
  <si>
    <t>Dobava in ugradba tampona v</t>
  </si>
  <si>
    <t>preostali del kanala z utrjevanjem.</t>
  </si>
  <si>
    <t>14.</t>
  </si>
  <si>
    <t>Nakladanje in odvoz izkopanega</t>
  </si>
  <si>
    <t>materijala na razdaljo do 2 km.</t>
  </si>
  <si>
    <t>15.</t>
  </si>
  <si>
    <t>16.</t>
  </si>
  <si>
    <t>Krpanje poškodovanega  asfalta</t>
  </si>
  <si>
    <t>17.</t>
  </si>
  <si>
    <t>18.</t>
  </si>
  <si>
    <t>Izdelava geodetskega posnetka</t>
  </si>
  <si>
    <t>izvedenega vodovoda. Predvideno :</t>
  </si>
  <si>
    <t>19.</t>
  </si>
  <si>
    <t>Razna nepredvidena dela.Obra-</t>
  </si>
  <si>
    <t>čun po dejanskih stroških.Predvi-</t>
  </si>
  <si>
    <t>II.</t>
  </si>
  <si>
    <t>Raznos, spuščanje in polaganje</t>
  </si>
  <si>
    <t>Montaža nadtalnih hidrantov,kom-</t>
  </si>
  <si>
    <t>plet z vsemi fazoni.</t>
  </si>
  <si>
    <t>Tlačni preizkus cevovoda in dezin-</t>
  </si>
  <si>
    <t>fekcija.</t>
  </si>
  <si>
    <t xml:space="preserve">III.  </t>
  </si>
  <si>
    <t>Zasun DN 80 NP16.</t>
  </si>
  <si>
    <t>T kom DN 80 x 80</t>
  </si>
  <si>
    <t>FF DN 80x700</t>
  </si>
  <si>
    <t>NH DN 80 x 1250.</t>
  </si>
  <si>
    <t>N kom DN 80.</t>
  </si>
  <si>
    <t>Vijaki matični M 16 x 70</t>
  </si>
  <si>
    <t>20.</t>
  </si>
  <si>
    <t>Tesnila DN 80</t>
  </si>
  <si>
    <t>21.</t>
  </si>
  <si>
    <t>po dejanskih stroških.Ocena 10%</t>
  </si>
  <si>
    <t>od vrednosti vodovodnega mat.</t>
  </si>
  <si>
    <t>lskega rova .</t>
  </si>
  <si>
    <t>Izven asfalta v celoti , na asfaltnih</t>
  </si>
  <si>
    <t>površinah predvideno 15%</t>
  </si>
  <si>
    <t>22.</t>
  </si>
  <si>
    <t>Montaža vseh predvidenih fazonov</t>
  </si>
  <si>
    <t>z matico eluksirani.</t>
  </si>
  <si>
    <t>Ostali nepredviden materijal.Obračun</t>
  </si>
  <si>
    <t>v  obstoječih betonskih jaških po shemi.</t>
  </si>
  <si>
    <t>Navezava na obstoječe fazone v jašku.</t>
  </si>
  <si>
    <t>Kapa ovalna LTŽ fi 125</t>
  </si>
  <si>
    <t>eur</t>
  </si>
  <si>
    <t>SKUPAJ   EUR :</t>
  </si>
  <si>
    <t>SKUPAJ   EUR:</t>
  </si>
  <si>
    <t>EUR</t>
  </si>
  <si>
    <t>vgradna garnitura H = 1,3 - 2,om.</t>
  </si>
  <si>
    <t>Čiščenje terena po končanih  delih.</t>
  </si>
  <si>
    <t xml:space="preserve">z bitudrobirjem 0-16 mm v deb.5 cm z vsemi </t>
  </si>
  <si>
    <t>FF DN 80x600</t>
  </si>
  <si>
    <t>Q kom fi 80/90 st.</t>
  </si>
  <si>
    <t>III. ktg  10%</t>
  </si>
  <si>
    <t>IV.ktg  10%</t>
  </si>
  <si>
    <t xml:space="preserve"> III.  IV in V. ktg za jaške  z odmetom</t>
  </si>
  <si>
    <t>Ocena :</t>
  </si>
  <si>
    <t>GLAVNI  CEVOVOD,  DN 150 mm  ,L =310m.</t>
  </si>
  <si>
    <t xml:space="preserve">Dvostransko rezanje   asfalta deb. Do 10 cm </t>
  </si>
  <si>
    <t>z motorno rezilko.</t>
  </si>
  <si>
    <t>m' 310 x 2,0 =   m'</t>
  </si>
  <si>
    <t xml:space="preserve">M'  </t>
  </si>
  <si>
    <t>Rušenje in izkop obstoječega asfalta</t>
  </si>
  <si>
    <t>deb. Do 10 cm, z nakladanjem na kamion.</t>
  </si>
  <si>
    <t xml:space="preserve">m' 310 x 1,0 x 1,60 = m3       </t>
  </si>
  <si>
    <t>2,5 x 2,5 x 1,6 x 1 = m3</t>
  </si>
  <si>
    <t xml:space="preserve">m' 310 x 0,8 =   </t>
  </si>
  <si>
    <t>2,5 X 2,5 X 1 =</t>
  </si>
  <si>
    <t>Dobava in ugradba drobca 4 - 8 mm</t>
  </si>
  <si>
    <t>m' 310 x 4,0 = m2</t>
  </si>
  <si>
    <t>Nabava  cevi iz  nodularne litine v skladu</t>
  </si>
  <si>
    <t>s SIST EN 545:2007. Cevi z zunanje strani</t>
  </si>
  <si>
    <t xml:space="preserve">zaščitene z aktivno galvansko zaščito, ki </t>
  </si>
  <si>
    <t>omogoča vgradnjo cevi tudi v agresivnejšo</t>
  </si>
  <si>
    <t>zemljo z zlitino Zn+ Al min. deb. 400g/m2</t>
  </si>
  <si>
    <t>in  premazom z modrim epopksijem. Na</t>
  </si>
  <si>
    <t>notranji strani pa s cem. prevleko.</t>
  </si>
  <si>
    <t>priklop na SC fi 80 mm - J1</t>
  </si>
  <si>
    <t>T kom DN 150 x 80</t>
  </si>
  <si>
    <t>X kom DN 150 x 2''</t>
  </si>
  <si>
    <t>Q kom fi 80/30 st.</t>
  </si>
  <si>
    <t>Multi yoint enostr.</t>
  </si>
  <si>
    <t>Tesnila DN 150</t>
  </si>
  <si>
    <t>Isto, le M 18x80 mm</t>
  </si>
  <si>
    <t>fi 80 mm</t>
  </si>
  <si>
    <t>montažna shema  št. 31</t>
  </si>
  <si>
    <t>MMA 150/80 mm</t>
  </si>
  <si>
    <t>vmesni kos fi 150, l = 1,0 m</t>
  </si>
  <si>
    <t>X - kom 80</t>
  </si>
  <si>
    <t>montažna shema  št. 29</t>
  </si>
  <si>
    <t>T kom DN 150 x 100</t>
  </si>
  <si>
    <t>E-KS kom DN 150</t>
  </si>
  <si>
    <t>F kom DN 100 - TYTON</t>
  </si>
  <si>
    <t>F-KS kom DN 150 - TYTON</t>
  </si>
  <si>
    <t>FF DN 150x250</t>
  </si>
  <si>
    <t>Zasun DN 100 NP16.</t>
  </si>
  <si>
    <t>FF DN 80x500</t>
  </si>
  <si>
    <t>montažna shema  št. 25</t>
  </si>
  <si>
    <t>MMK FI 150/45  st.</t>
  </si>
  <si>
    <t>montažna shema  št. 22</t>
  </si>
  <si>
    <t>MMK FI 150/11 st.</t>
  </si>
  <si>
    <t>montažna shema  št. 19</t>
  </si>
  <si>
    <t>F-KS kom DN 100 - TYTON</t>
  </si>
  <si>
    <t>Tesnila DN 100</t>
  </si>
  <si>
    <t>FF DN 150x1000</t>
  </si>
  <si>
    <t>EU KOS FI 150 TYTON</t>
  </si>
  <si>
    <t>X -  KOS FI 150x 2''</t>
  </si>
  <si>
    <t>kanala spuščanje, poravnavanje na peščeni</t>
  </si>
  <si>
    <t xml:space="preserve">Raznos duktilnih cevi  DN 150 mm vzdolž </t>
  </si>
  <si>
    <t>podlagi in spajanje.</t>
  </si>
  <si>
    <t>vodovoda.</t>
  </si>
  <si>
    <t>v   betonskih jaških po shemi.</t>
  </si>
  <si>
    <t xml:space="preserve">in spajanje fazonov na trasi </t>
  </si>
  <si>
    <t>montažna shema  -jašek  J-2</t>
  </si>
  <si>
    <t xml:space="preserve">Kompletna izdelava betonskih sider na </t>
  </si>
  <si>
    <t>GLAVNI  CEVOVOD, duktil , DN150 mm  ,L =310m.</t>
  </si>
  <si>
    <t>Jašek J1</t>
  </si>
  <si>
    <t>izkop</t>
  </si>
  <si>
    <t>drobec</t>
  </si>
  <si>
    <t>m3/m'</t>
  </si>
  <si>
    <t>asfalt</t>
  </si>
  <si>
    <t>vol.cevi</t>
  </si>
  <si>
    <t>tampon</t>
  </si>
  <si>
    <t>DDV</t>
  </si>
  <si>
    <t>lomih  cevovoda  in petah NH.</t>
  </si>
  <si>
    <t>jašek J-1</t>
  </si>
  <si>
    <t>jašek J-2</t>
  </si>
  <si>
    <t>materialom(cca 2,0m3/kom)</t>
  </si>
  <si>
    <t>Zasip  nadzemnih hidrantov z gramoznim</t>
  </si>
  <si>
    <t>Obbetoniranje LTŽ kap teleskopskih</t>
  </si>
  <si>
    <t>zasunov, na predvideno niveleto.</t>
  </si>
  <si>
    <t xml:space="preserve">Dobava in polaganje opozorilnega traka </t>
  </si>
  <si>
    <t>z vgrajeno induktivno nitko, modre barve</t>
  </si>
  <si>
    <t>z napisom vodovod, vgrajenim cca 50 cm</t>
  </si>
  <si>
    <t>nad cevjo.</t>
  </si>
  <si>
    <t>m' 310 x 0,40 m3/m'= m3</t>
  </si>
  <si>
    <t>deno 10 % od vrednosti gr.del.</t>
  </si>
  <si>
    <t>pripravljalnimi deli, tamponsko posteljico, premazom stikov z emulzijo.</t>
  </si>
  <si>
    <t>deno 20 % od vrednosti gr.del.</t>
  </si>
  <si>
    <t>m' 310 x 1,2 =   m2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</si>
</sst>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.0%"/>
    <numFmt numFmtId="174" formatCode="_-* #,##0.000\ _S_I_T_-;\-* #,##0.000\ _S_I_T_-;_-* &quot;-&quot;??\ _S_I_T_-;_-@_-"/>
    <numFmt numFmtId="175" formatCode="_-* #,##0.0\ _S_I_T_-;\-* #,##0.0\ _S_I_T_-;_-* &quot;-&quot;??\ _S_I_T_-;_-@_-"/>
    <numFmt numFmtId="176" formatCode="_-* #,##0\ _S_I_T_-;\-* #,##0\ _S_I_T_-;_-* &quot;-&quot;??\ _S_I_T_-;_-@_-"/>
    <numFmt numFmtId="177" formatCode="_-* #,##0.0000\ _S_I_T_-;\-* #,##0.0000\ _S_I_T_-;_-* &quot;-&quot;??\ _S_I_T_-;_-@_-"/>
    <numFmt numFmtId="178" formatCode="0.0000"/>
    <numFmt numFmtId="179" formatCode="0.000"/>
    <numFmt numFmtId="180" formatCode="[$-424]d\.\ mmmm\ yyyy"/>
    <numFmt numFmtId="181" formatCode="#,##0.00\ &quot;€&quot;"/>
    <numFmt numFmtId="182" formatCode="_-* #,##0.00\ [$€-1]_-;\-* #,##0.00\ [$€-1]_-;_-* &quot;-&quot;??\ [$€-1]_-;_-@_-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color indexed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82" fontId="1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71" fontId="1" fillId="0" borderId="11" xfId="0" applyNumberFormat="1" applyFont="1" applyBorder="1" applyAlignment="1" applyProtection="1">
      <alignment/>
      <protection locked="0"/>
    </xf>
    <xf numFmtId="182" fontId="1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71" fontId="0" fillId="0" borderId="0" xfId="57" applyFont="1" applyAlignment="1" applyProtection="1">
      <alignment/>
      <protection locked="0"/>
    </xf>
    <xf numFmtId="181" fontId="0" fillId="0" borderId="0" xfId="57" applyNumberFormat="1" applyFon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1" fontId="10" fillId="33" borderId="0" xfId="57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43" fontId="0" fillId="34" borderId="0" xfId="0" applyNumberFormat="1" applyFill="1" applyAlignment="1" applyProtection="1">
      <alignment/>
      <protection locked="0"/>
    </xf>
    <xf numFmtId="16" fontId="0" fillId="0" borderId="0" xfId="0" applyNumberFormat="1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71" fontId="0" fillId="0" borderId="11" xfId="57" applyFont="1" applyBorder="1" applyAlignment="1" applyProtection="1">
      <alignment/>
      <protection locked="0"/>
    </xf>
    <xf numFmtId="182" fontId="0" fillId="0" borderId="11" xfId="55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171" fontId="0" fillId="0" borderId="0" xfId="57" applyFont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182" fontId="1" fillId="0" borderId="0" xfId="57" applyNumberFormat="1" applyFont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1" fontId="0" fillId="0" borderId="0" xfId="57" applyFont="1" applyAlignment="1" applyProtection="1">
      <alignment horizontal="left"/>
      <protection locked="0"/>
    </xf>
    <xf numFmtId="182" fontId="0" fillId="0" borderId="11" xfId="57" applyNumberFormat="1" applyFont="1" applyBorder="1" applyAlignment="1" applyProtection="1">
      <alignment/>
      <protection locked="0"/>
    </xf>
    <xf numFmtId="181" fontId="0" fillId="0" borderId="13" xfId="57" applyNumberFormat="1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181" fontId="0" fillId="0" borderId="13" xfId="0" applyNumberFormat="1" applyBorder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71" fontId="0" fillId="0" borderId="0" xfId="57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6" fontId="0" fillId="0" borderId="0" xfId="57" applyNumberFormat="1" applyFont="1" applyAlignment="1" applyProtection="1">
      <alignment/>
      <protection/>
    </xf>
    <xf numFmtId="171" fontId="11" fillId="0" borderId="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1" fontId="0" fillId="0" borderId="11" xfId="57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1" fontId="11" fillId="0" borderId="0" xfId="57" applyFont="1" applyAlignment="1" applyProtection="1">
      <alignment/>
      <protection/>
    </xf>
    <xf numFmtId="182" fontId="0" fillId="0" borderId="11" xfId="57" applyNumberFormat="1" applyFont="1" applyBorder="1" applyAlignment="1" applyProtection="1">
      <alignment/>
      <protection/>
    </xf>
    <xf numFmtId="171" fontId="11" fillId="0" borderId="0" xfId="0" applyNumberFormat="1" applyFont="1" applyAlignment="1" applyProtection="1">
      <alignment/>
      <protection/>
    </xf>
    <xf numFmtId="182" fontId="11" fillId="0" borderId="11" xfId="57" applyNumberFormat="1" applyFont="1" applyBorder="1" applyAlignment="1" applyProtection="1">
      <alignment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4"/>
  <sheetViews>
    <sheetView tabSelected="1" zoomScale="150" zoomScaleNormal="150" workbookViewId="0" topLeftCell="A64">
      <selection activeCell="P159" sqref="P159"/>
    </sheetView>
  </sheetViews>
  <sheetFormatPr defaultColWidth="9.00390625" defaultRowHeight="12.75"/>
  <cols>
    <col min="1" max="1" width="4.125" style="45" customWidth="1"/>
    <col min="2" max="2" width="17.00390625" style="45" customWidth="1"/>
    <col min="3" max="3" width="15.75390625" style="45" customWidth="1"/>
    <col min="4" max="4" width="8.25390625" style="45" customWidth="1"/>
    <col min="5" max="5" width="18.375" style="2" customWidth="1"/>
    <col min="6" max="6" width="0.875" style="2" hidden="1" customWidth="1"/>
    <col min="7" max="7" width="22.625" style="2" customWidth="1"/>
    <col min="8" max="8" width="0" style="2" hidden="1" customWidth="1"/>
    <col min="9" max="9" width="7.625" style="2" hidden="1" customWidth="1"/>
    <col min="10" max="10" width="8.875" style="2" hidden="1" customWidth="1"/>
    <col min="11" max="11" width="7.00390625" style="2" hidden="1" customWidth="1"/>
    <col min="12" max="12" width="0" style="2" hidden="1" customWidth="1"/>
    <col min="13" max="13" width="6.875" style="2" hidden="1" customWidth="1"/>
    <col min="14" max="14" width="10.625" style="2" hidden="1" customWidth="1"/>
    <col min="15" max="16384" width="9.125" style="2" customWidth="1"/>
  </cols>
  <sheetData>
    <row r="2" spans="2:7" ht="18">
      <c r="B2" s="46"/>
      <c r="C2" s="47" t="s">
        <v>0</v>
      </c>
      <c r="D2" s="48"/>
      <c r="E2" s="4"/>
      <c r="F2" s="3"/>
      <c r="G2" s="3"/>
    </row>
    <row r="6" spans="2:5" ht="18">
      <c r="B6" s="49"/>
      <c r="C6" s="50"/>
      <c r="D6" s="50"/>
      <c r="E6" s="6"/>
    </row>
    <row r="7" spans="1:7" ht="12.75">
      <c r="A7" s="51"/>
      <c r="B7" s="51"/>
      <c r="C7" s="51"/>
      <c r="D7" s="51"/>
      <c r="E7" s="7"/>
      <c r="F7" s="7"/>
      <c r="G7" s="7"/>
    </row>
    <row r="8" spans="1:7" ht="12.75">
      <c r="A8" s="52" t="s">
        <v>1</v>
      </c>
      <c r="B8" s="53" t="s">
        <v>168</v>
      </c>
      <c r="C8" s="54"/>
      <c r="D8" s="51"/>
      <c r="E8" s="7"/>
      <c r="F8" s="8"/>
      <c r="G8" s="8"/>
    </row>
    <row r="9" spans="1:7" ht="12.75">
      <c r="A9" s="51"/>
      <c r="B9" s="51"/>
      <c r="C9" s="51"/>
      <c r="D9" s="51"/>
      <c r="E9" s="7"/>
      <c r="F9" s="7"/>
      <c r="G9" s="7"/>
    </row>
    <row r="10" spans="1:7" ht="12.75">
      <c r="A10" s="53" t="s">
        <v>2</v>
      </c>
      <c r="B10" s="53" t="s">
        <v>3</v>
      </c>
      <c r="C10" s="53"/>
      <c r="D10" s="53"/>
      <c r="E10" s="8"/>
      <c r="F10" s="8"/>
      <c r="G10" s="9">
        <f>G165</f>
        <v>0</v>
      </c>
    </row>
    <row r="11" spans="1:8" ht="15.75">
      <c r="A11" s="53"/>
      <c r="B11" s="53"/>
      <c r="C11" s="53"/>
      <c r="D11" s="53"/>
      <c r="E11" s="8"/>
      <c r="F11" s="8"/>
      <c r="G11" s="9"/>
      <c r="H11" s="10"/>
    </row>
    <row r="12" spans="1:7" ht="12.75">
      <c r="A12" s="53" t="s">
        <v>4</v>
      </c>
      <c r="B12" s="53" t="s">
        <v>5</v>
      </c>
      <c r="C12" s="53"/>
      <c r="D12" s="53"/>
      <c r="E12" s="8"/>
      <c r="F12" s="8"/>
      <c r="G12" s="9">
        <f>G215</f>
        <v>0</v>
      </c>
    </row>
    <row r="13" spans="1:7" ht="12.75">
      <c r="A13" s="53"/>
      <c r="B13" s="53"/>
      <c r="C13" s="53"/>
      <c r="D13" s="53"/>
      <c r="E13" s="8"/>
      <c r="F13" s="8"/>
      <c r="G13" s="9"/>
    </row>
    <row r="14" spans="1:7" ht="12.75">
      <c r="A14" s="53" t="s">
        <v>6</v>
      </c>
      <c r="B14" s="53" t="s">
        <v>7</v>
      </c>
      <c r="C14" s="53"/>
      <c r="D14" s="53"/>
      <c r="E14" s="8"/>
      <c r="F14" s="8"/>
      <c r="G14" s="9">
        <f>G419</f>
        <v>0</v>
      </c>
    </row>
    <row r="15" spans="1:7" ht="12.75">
      <c r="A15" s="56"/>
      <c r="B15" s="56"/>
      <c r="C15" s="56"/>
      <c r="D15" s="56"/>
      <c r="E15" s="11"/>
      <c r="F15" s="11"/>
      <c r="G15" s="12"/>
    </row>
    <row r="16" spans="1:7" ht="12.75">
      <c r="A16" s="53"/>
      <c r="B16" s="53"/>
      <c r="C16" s="53"/>
      <c r="D16" s="53"/>
      <c r="E16" s="8"/>
      <c r="F16" s="8"/>
      <c r="G16" s="8"/>
    </row>
    <row r="17" spans="1:7" ht="12.75">
      <c r="A17" s="53"/>
      <c r="B17" s="53" t="s">
        <v>8</v>
      </c>
      <c r="C17" s="53"/>
      <c r="D17" s="53"/>
      <c r="E17" s="8"/>
      <c r="F17" s="8"/>
      <c r="G17" s="9">
        <f>SUM(G9:G16)</f>
        <v>0</v>
      </c>
    </row>
    <row r="18" spans="1:7" ht="12.75">
      <c r="A18" s="53"/>
      <c r="B18" s="53"/>
      <c r="C18" s="53"/>
      <c r="D18" s="53"/>
      <c r="E18" s="8"/>
      <c r="F18" s="8"/>
      <c r="G18" s="9"/>
    </row>
    <row r="19" spans="1:7" ht="12.75">
      <c r="A19" s="53"/>
      <c r="B19" s="53" t="s">
        <v>176</v>
      </c>
      <c r="C19" s="57">
        <v>0.22</v>
      </c>
      <c r="D19" s="53"/>
      <c r="E19" s="8"/>
      <c r="F19" s="8"/>
      <c r="G19" s="9">
        <f>G17*0.22</f>
        <v>0</v>
      </c>
    </row>
    <row r="20" spans="1:7" ht="12.75">
      <c r="A20" s="56"/>
      <c r="B20" s="56"/>
      <c r="C20" s="56"/>
      <c r="D20" s="56"/>
      <c r="E20" s="11"/>
      <c r="F20" s="11"/>
      <c r="G20" s="13"/>
    </row>
    <row r="21" spans="1:7" ht="6" customHeight="1">
      <c r="A21" s="53"/>
      <c r="B21" s="53"/>
      <c r="C21" s="53"/>
      <c r="D21" s="53"/>
      <c r="E21" s="8"/>
      <c r="F21" s="8"/>
      <c r="G21" s="9"/>
    </row>
    <row r="22" spans="1:7" ht="12.75">
      <c r="A22" s="53"/>
      <c r="B22" s="53"/>
      <c r="C22" s="53"/>
      <c r="D22" s="53"/>
      <c r="E22" s="8"/>
      <c r="F22" s="8"/>
      <c r="G22" s="9">
        <f>G17+G19</f>
        <v>0</v>
      </c>
    </row>
    <row r="23" spans="1:7" ht="9.75" customHeight="1" thickBot="1">
      <c r="A23" s="58"/>
      <c r="B23" s="58"/>
      <c r="C23" s="58"/>
      <c r="D23" s="58"/>
      <c r="E23" s="14"/>
      <c r="F23" s="14"/>
      <c r="G23" s="14"/>
    </row>
    <row r="24" spans="1:8" ht="13.5" thickTop="1">
      <c r="A24" s="51"/>
      <c r="B24" s="51"/>
      <c r="C24" s="51"/>
      <c r="D24" s="51"/>
      <c r="E24" s="7"/>
      <c r="F24" s="7"/>
      <c r="G24" s="7"/>
      <c r="H24" s="3"/>
    </row>
    <row r="25" spans="1:8" ht="12.75">
      <c r="A25" s="49"/>
      <c r="H25" s="3"/>
    </row>
    <row r="26" spans="1:8" ht="15.75">
      <c r="A26" s="49"/>
      <c r="B26" s="55"/>
      <c r="C26" s="55"/>
      <c r="H26" s="3"/>
    </row>
    <row r="27" spans="1:8" ht="12.75">
      <c r="A27" s="59"/>
      <c r="B27" s="46"/>
      <c r="C27" s="46"/>
      <c r="D27" s="46"/>
      <c r="E27" s="3"/>
      <c r="F27" s="3"/>
      <c r="G27" s="3"/>
      <c r="H27" s="3"/>
    </row>
    <row r="28" spans="1:7" ht="12.75">
      <c r="A28" s="59"/>
      <c r="B28" s="46"/>
      <c r="C28" s="46"/>
      <c r="D28" s="46"/>
      <c r="E28" s="3"/>
      <c r="F28" s="3"/>
      <c r="G28" s="3"/>
    </row>
    <row r="29" ht="12.75">
      <c r="A29" s="49"/>
    </row>
    <row r="30" ht="12.75">
      <c r="A30" s="49"/>
    </row>
    <row r="31" ht="12.75">
      <c r="A31" s="49"/>
    </row>
    <row r="32" ht="12.75">
      <c r="A32" s="49"/>
    </row>
    <row r="33" ht="12.75">
      <c r="A33" s="49"/>
    </row>
    <row r="34" ht="12.75">
      <c r="A34" s="49"/>
    </row>
    <row r="35" ht="12.75">
      <c r="A35" s="49"/>
    </row>
    <row r="36" ht="12.75">
      <c r="A36" s="49"/>
    </row>
    <row r="37" spans="1:5" ht="15">
      <c r="A37" s="60" t="s">
        <v>1</v>
      </c>
      <c r="B37" s="61" t="s">
        <v>110</v>
      </c>
      <c r="C37" s="62"/>
      <c r="D37" s="63"/>
      <c r="E37" s="16"/>
    </row>
    <row r="38" spans="1:5" ht="15">
      <c r="A38" s="64"/>
      <c r="B38" s="65"/>
      <c r="C38" s="62"/>
      <c r="D38" s="63"/>
      <c r="E38" s="16"/>
    </row>
    <row r="39" spans="1:7" ht="15.75">
      <c r="A39" s="61" t="s">
        <v>9</v>
      </c>
      <c r="B39" s="61" t="s">
        <v>10</v>
      </c>
      <c r="C39" s="61"/>
      <c r="D39" s="61"/>
      <c r="E39" s="15"/>
      <c r="F39" s="10"/>
      <c r="G39" s="10"/>
    </row>
    <row r="40" spans="1:7" ht="12.75">
      <c r="A40" s="53"/>
      <c r="B40" s="53"/>
      <c r="C40" s="53"/>
      <c r="D40" s="53"/>
      <c r="E40" s="8"/>
      <c r="F40" s="8"/>
      <c r="G40" s="8"/>
    </row>
    <row r="41" spans="1:7" ht="12.75">
      <c r="A41" s="53" t="s">
        <v>11</v>
      </c>
      <c r="B41" s="51" t="s">
        <v>12</v>
      </c>
      <c r="C41" s="51"/>
      <c r="D41" s="51"/>
      <c r="E41" s="7"/>
      <c r="F41" s="7"/>
      <c r="G41" s="7"/>
    </row>
    <row r="42" spans="1:7" ht="12.75">
      <c r="A42" s="53"/>
      <c r="B42" s="51"/>
      <c r="C42" s="51"/>
      <c r="D42" s="51"/>
      <c r="E42" s="7"/>
      <c r="F42" s="7"/>
      <c r="G42" s="7"/>
    </row>
    <row r="43" spans="1:7" ht="12.75">
      <c r="A43" s="53"/>
      <c r="B43" s="51" t="s">
        <v>13</v>
      </c>
      <c r="C43" s="66"/>
      <c r="D43" s="51"/>
      <c r="E43" s="18">
        <v>0</v>
      </c>
      <c r="F43" s="19"/>
      <c r="G43" s="18">
        <f>C43*E43</f>
        <v>0</v>
      </c>
    </row>
    <row r="44" spans="1:7" ht="12.75">
      <c r="A44" s="53"/>
      <c r="B44" s="51"/>
      <c r="C44" s="67"/>
      <c r="D44" s="51"/>
      <c r="E44" s="19"/>
      <c r="F44" s="19"/>
      <c r="G44" s="18"/>
    </row>
    <row r="45" spans="1:7" ht="12.75">
      <c r="A45" s="53" t="s">
        <v>14</v>
      </c>
      <c r="B45" s="51" t="s">
        <v>15</v>
      </c>
      <c r="C45" s="51"/>
      <c r="D45" s="51"/>
      <c r="E45" s="19"/>
      <c r="F45" s="19"/>
      <c r="G45" s="19"/>
    </row>
    <row r="46" spans="1:7" ht="12.75">
      <c r="A46" s="53"/>
      <c r="B46" s="51" t="s">
        <v>16</v>
      </c>
      <c r="C46" s="51"/>
      <c r="D46" s="51"/>
      <c r="E46" s="19"/>
      <c r="F46" s="19"/>
      <c r="G46" s="19"/>
    </row>
    <row r="47" spans="1:7" ht="12.75">
      <c r="A47" s="53"/>
      <c r="B47" s="51"/>
      <c r="C47" s="51"/>
      <c r="D47" s="51"/>
      <c r="E47" s="19"/>
      <c r="F47" s="19"/>
      <c r="G47" s="19"/>
    </row>
    <row r="48" spans="1:7" ht="12.75">
      <c r="A48" s="53"/>
      <c r="B48" s="51" t="s">
        <v>17</v>
      </c>
      <c r="C48" s="66">
        <v>7</v>
      </c>
      <c r="D48" s="51"/>
      <c r="E48" s="18">
        <v>0</v>
      </c>
      <c r="F48" s="19"/>
      <c r="G48" s="18">
        <f>C48*E48</f>
        <v>0</v>
      </c>
    </row>
    <row r="49" spans="1:12" ht="12.75">
      <c r="A49" s="53"/>
      <c r="B49" s="51"/>
      <c r="C49" s="51"/>
      <c r="D49" s="51"/>
      <c r="E49" s="21"/>
      <c r="F49" s="21"/>
      <c r="G49" s="21"/>
      <c r="J49" s="2">
        <v>19</v>
      </c>
      <c r="K49" s="2">
        <v>7</v>
      </c>
      <c r="L49" s="2">
        <f>K49*J49</f>
        <v>133</v>
      </c>
    </row>
    <row r="50" spans="1:7" ht="12.75">
      <c r="A50" s="53" t="s">
        <v>18</v>
      </c>
      <c r="B50" s="51" t="s">
        <v>19</v>
      </c>
      <c r="C50" s="51"/>
      <c r="D50" s="51"/>
      <c r="E50" s="19"/>
      <c r="F50" s="19"/>
      <c r="G50" s="19"/>
    </row>
    <row r="51" spans="1:7" s="5" customFormat="1" ht="12.75">
      <c r="A51" s="53"/>
      <c r="B51" s="51" t="s">
        <v>20</v>
      </c>
      <c r="C51" s="51"/>
      <c r="D51" s="51"/>
      <c r="E51" s="19"/>
      <c r="F51" s="19"/>
      <c r="G51" s="19"/>
    </row>
    <row r="52" spans="1:7" ht="12.75">
      <c r="A52" s="53"/>
      <c r="B52" s="51"/>
      <c r="C52" s="51"/>
      <c r="D52" s="51"/>
      <c r="E52" s="19"/>
      <c r="F52" s="19"/>
      <c r="G52" s="19"/>
    </row>
    <row r="53" spans="1:7" ht="12.75">
      <c r="A53" s="53"/>
      <c r="B53" s="51" t="s">
        <v>13</v>
      </c>
      <c r="C53" s="66">
        <v>0</v>
      </c>
      <c r="D53" s="51"/>
      <c r="E53" s="18">
        <v>0</v>
      </c>
      <c r="F53" s="19"/>
      <c r="G53" s="18">
        <f>C53*E53</f>
        <v>0</v>
      </c>
    </row>
    <row r="54" spans="1:7" ht="12.75">
      <c r="A54" s="53"/>
      <c r="B54" s="51"/>
      <c r="C54" s="67"/>
      <c r="D54" s="51"/>
      <c r="E54" s="18"/>
      <c r="F54" s="19"/>
      <c r="G54" s="18"/>
    </row>
    <row r="55" spans="1:7" ht="12.75">
      <c r="A55" s="53" t="s">
        <v>21</v>
      </c>
      <c r="B55" s="51" t="s">
        <v>111</v>
      </c>
      <c r="C55" s="67"/>
      <c r="D55" s="51"/>
      <c r="E55" s="17"/>
      <c r="F55" s="19"/>
      <c r="G55" s="18"/>
    </row>
    <row r="56" spans="1:7" ht="12.75">
      <c r="A56" s="53"/>
      <c r="B56" s="51" t="s">
        <v>112</v>
      </c>
      <c r="C56" s="67"/>
      <c r="D56" s="51"/>
      <c r="E56" s="17"/>
      <c r="F56" s="19"/>
      <c r="G56" s="18"/>
    </row>
    <row r="57" spans="1:8" ht="12.75">
      <c r="A57" s="53"/>
      <c r="B57" s="51" t="s">
        <v>113</v>
      </c>
      <c r="C57" s="67"/>
      <c r="D57" s="51"/>
      <c r="E57" s="17"/>
      <c r="F57" s="19"/>
      <c r="G57" s="18"/>
      <c r="H57" s="22"/>
    </row>
    <row r="58" spans="1:13" ht="12.75">
      <c r="A58" s="53"/>
      <c r="B58" s="51" t="s">
        <v>114</v>
      </c>
      <c r="C58" s="67">
        <v>620</v>
      </c>
      <c r="D58" s="51"/>
      <c r="E58" s="18">
        <v>0</v>
      </c>
      <c r="F58" s="19"/>
      <c r="G58" s="18">
        <f>C58*E58</f>
        <v>0</v>
      </c>
      <c r="J58" s="2">
        <v>286</v>
      </c>
      <c r="K58" s="2">
        <v>1.5</v>
      </c>
      <c r="L58" s="2">
        <v>1</v>
      </c>
      <c r="M58" s="2">
        <f>J58*K58*L58</f>
        <v>429</v>
      </c>
    </row>
    <row r="59" spans="1:7" ht="12.75">
      <c r="A59" s="53"/>
      <c r="B59" s="51"/>
      <c r="C59" s="67"/>
      <c r="D59" s="51"/>
      <c r="E59" s="18"/>
      <c r="F59" s="19"/>
      <c r="G59" s="18"/>
    </row>
    <row r="60" spans="1:7" ht="12.75">
      <c r="A60" s="53" t="s">
        <v>23</v>
      </c>
      <c r="B60" s="51" t="s">
        <v>115</v>
      </c>
      <c r="C60" s="67"/>
      <c r="D60" s="51"/>
      <c r="E60" s="17"/>
      <c r="F60" s="19"/>
      <c r="G60" s="18"/>
    </row>
    <row r="61" spans="1:7" ht="12.75">
      <c r="A61" s="53"/>
      <c r="B61" s="51" t="s">
        <v>116</v>
      </c>
      <c r="C61" s="67"/>
      <c r="D61" s="51"/>
      <c r="E61" s="17"/>
      <c r="F61" s="19"/>
      <c r="G61" s="18"/>
    </row>
    <row r="62" spans="1:13" ht="12.75">
      <c r="A62" s="53"/>
      <c r="B62" s="51" t="s">
        <v>192</v>
      </c>
      <c r="C62" s="67"/>
      <c r="D62" s="51"/>
      <c r="E62" s="17"/>
      <c r="F62" s="19"/>
      <c r="G62" s="18"/>
      <c r="J62" s="2">
        <v>310</v>
      </c>
      <c r="K62" s="2">
        <v>1.2</v>
      </c>
      <c r="L62" s="2">
        <v>1</v>
      </c>
      <c r="M62" s="2">
        <f>J62*K62*L62</f>
        <v>372</v>
      </c>
    </row>
    <row r="63" spans="1:7" ht="12.75">
      <c r="A63" s="53"/>
      <c r="B63" s="51" t="s">
        <v>22</v>
      </c>
      <c r="C63" s="67">
        <v>372</v>
      </c>
      <c r="D63" s="51"/>
      <c r="E63" s="18">
        <v>0</v>
      </c>
      <c r="F63" s="19"/>
      <c r="G63" s="18">
        <f>C63*E63</f>
        <v>0</v>
      </c>
    </row>
    <row r="64" spans="1:7" ht="12.75">
      <c r="A64" s="53"/>
      <c r="B64" s="51"/>
      <c r="C64" s="67"/>
      <c r="D64" s="51"/>
      <c r="E64" s="18"/>
      <c r="F64" s="19"/>
      <c r="G64" s="18"/>
    </row>
    <row r="65" spans="1:7" ht="12.75">
      <c r="A65" s="53" t="s">
        <v>28</v>
      </c>
      <c r="B65" s="51" t="s">
        <v>24</v>
      </c>
      <c r="C65" s="67"/>
      <c r="D65" s="51"/>
      <c r="E65" s="18"/>
      <c r="F65" s="19"/>
      <c r="G65" s="18"/>
    </row>
    <row r="66" spans="1:13" ht="12.75">
      <c r="A66" s="53"/>
      <c r="B66" s="51" t="s">
        <v>25</v>
      </c>
      <c r="C66" s="67"/>
      <c r="D66" s="51"/>
      <c r="E66" s="18"/>
      <c r="F66" s="19"/>
      <c r="G66" s="18"/>
      <c r="J66" s="2">
        <v>2.5</v>
      </c>
      <c r="K66" s="2">
        <v>2.5</v>
      </c>
      <c r="L66" s="2">
        <v>3</v>
      </c>
      <c r="M66" s="2">
        <f>J66*K66*L66</f>
        <v>18.75</v>
      </c>
    </row>
    <row r="67" spans="1:13" ht="12.75">
      <c r="A67" s="53"/>
      <c r="B67" s="51" t="s">
        <v>26</v>
      </c>
      <c r="C67" s="67"/>
      <c r="D67" s="51"/>
      <c r="E67" s="18"/>
      <c r="F67" s="19"/>
      <c r="G67" s="18"/>
      <c r="M67" s="2">
        <f>SUM(M58:M66)</f>
        <v>819.75</v>
      </c>
    </row>
    <row r="68" spans="1:7" ht="12.75">
      <c r="A68" s="53"/>
      <c r="B68" s="51"/>
      <c r="C68" s="67"/>
      <c r="D68" s="51"/>
      <c r="E68" s="18"/>
      <c r="F68" s="19"/>
      <c r="G68" s="18"/>
    </row>
    <row r="69" spans="1:7" ht="12.75">
      <c r="A69" s="53"/>
      <c r="B69" s="51" t="s">
        <v>27</v>
      </c>
      <c r="C69" s="67"/>
      <c r="D69" s="51"/>
      <c r="E69" s="18"/>
      <c r="F69" s="19"/>
      <c r="G69" s="18">
        <v>0</v>
      </c>
    </row>
    <row r="70" spans="1:7" ht="12.75">
      <c r="A70" s="53"/>
      <c r="B70" s="51"/>
      <c r="C70" s="67"/>
      <c r="D70" s="51"/>
      <c r="E70" s="17"/>
      <c r="F70" s="7"/>
      <c r="G70" s="17"/>
    </row>
    <row r="71" spans="1:7" ht="12.75">
      <c r="A71" s="53" t="s">
        <v>31</v>
      </c>
      <c r="B71" s="51" t="s">
        <v>29</v>
      </c>
      <c r="C71" s="51"/>
      <c r="D71" s="51"/>
      <c r="E71" s="7"/>
      <c r="F71" s="7"/>
      <c r="G71" s="7"/>
    </row>
    <row r="72" spans="1:7" ht="12.75">
      <c r="A72" s="53"/>
      <c r="B72" s="51" t="s">
        <v>30</v>
      </c>
      <c r="C72" s="51"/>
      <c r="D72" s="51"/>
      <c r="E72" s="7"/>
      <c r="F72" s="7"/>
      <c r="G72" s="7"/>
    </row>
    <row r="73" spans="1:7" ht="12.75">
      <c r="A73" s="53"/>
      <c r="B73" s="51"/>
      <c r="C73" s="51"/>
      <c r="D73" s="51"/>
      <c r="E73" s="7"/>
      <c r="F73" s="7"/>
      <c r="G73" s="7"/>
    </row>
    <row r="74" spans="1:7" ht="12.75">
      <c r="A74" s="53"/>
      <c r="B74" s="51" t="s">
        <v>17</v>
      </c>
      <c r="C74" s="66">
        <v>2</v>
      </c>
      <c r="D74" s="51"/>
      <c r="E74" s="18">
        <v>0</v>
      </c>
      <c r="F74" s="19"/>
      <c r="G74" s="18">
        <f>C74*E74</f>
        <v>0</v>
      </c>
    </row>
    <row r="75" spans="1:7" ht="12.75">
      <c r="A75" s="53"/>
      <c r="B75" s="51"/>
      <c r="C75" s="67"/>
      <c r="D75" s="51"/>
      <c r="E75" s="17"/>
      <c r="F75" s="7"/>
      <c r="G75" s="17"/>
    </row>
    <row r="76" spans="1:7" ht="12.75">
      <c r="A76" s="53" t="s">
        <v>37</v>
      </c>
      <c r="B76" s="51" t="s">
        <v>32</v>
      </c>
      <c r="C76" s="51"/>
      <c r="D76" s="51"/>
      <c r="E76" s="7"/>
      <c r="F76" s="7"/>
      <c r="G76" s="7"/>
    </row>
    <row r="77" spans="1:7" ht="12.75">
      <c r="A77" s="53"/>
      <c r="B77" s="51" t="s">
        <v>33</v>
      </c>
      <c r="C77" s="51"/>
      <c r="D77" s="51"/>
      <c r="E77" s="7"/>
      <c r="F77" s="7"/>
      <c r="G77" s="7"/>
    </row>
    <row r="78" spans="1:7" ht="12.75">
      <c r="A78" s="53"/>
      <c r="B78" s="51" t="s">
        <v>34</v>
      </c>
      <c r="C78" s="51"/>
      <c r="D78" s="51"/>
      <c r="E78" s="7"/>
      <c r="F78" s="7"/>
      <c r="G78" s="7"/>
    </row>
    <row r="79" spans="1:12" ht="12.75">
      <c r="A79" s="53"/>
      <c r="B79" s="51" t="s">
        <v>117</v>
      </c>
      <c r="C79" s="51"/>
      <c r="D79" s="51"/>
      <c r="E79" s="7"/>
      <c r="F79" s="7"/>
      <c r="G79" s="7"/>
      <c r="I79" s="2">
        <v>310</v>
      </c>
      <c r="J79" s="2">
        <v>1</v>
      </c>
      <c r="K79" s="2">
        <v>1.6</v>
      </c>
      <c r="L79" s="2">
        <f>I79*J79*K79</f>
        <v>496</v>
      </c>
    </row>
    <row r="80" spans="1:7" ht="15" customHeight="1">
      <c r="A80" s="53"/>
      <c r="B80" s="51">
        <f>L79</f>
        <v>496</v>
      </c>
      <c r="C80" s="51"/>
      <c r="D80" s="51"/>
      <c r="E80" s="7"/>
      <c r="F80" s="7"/>
      <c r="G80" s="7"/>
    </row>
    <row r="81" spans="1:7" ht="12" customHeight="1">
      <c r="A81" s="53"/>
      <c r="B81" s="51" t="s">
        <v>109</v>
      </c>
      <c r="C81" s="51"/>
      <c r="D81" s="51"/>
      <c r="E81" s="7"/>
      <c r="F81" s="7"/>
      <c r="G81" s="7"/>
    </row>
    <row r="82" spans="1:7" ht="15" customHeight="1">
      <c r="A82" s="53"/>
      <c r="B82" s="51" t="s">
        <v>106</v>
      </c>
      <c r="C82" s="67" t="s">
        <v>35</v>
      </c>
      <c r="D82" s="67">
        <f>+B80*0.1</f>
        <v>49.6</v>
      </c>
      <c r="E82" s="18">
        <v>0</v>
      </c>
      <c r="F82" s="19"/>
      <c r="G82" s="18">
        <f>D82*E82</f>
        <v>0</v>
      </c>
    </row>
    <row r="83" spans="1:7" ht="15" customHeight="1">
      <c r="A83" s="53"/>
      <c r="B83" s="51" t="s">
        <v>36</v>
      </c>
      <c r="C83" s="51" t="s">
        <v>35</v>
      </c>
      <c r="D83" s="67">
        <f>+B80*0.8</f>
        <v>396.8</v>
      </c>
      <c r="E83" s="18">
        <v>0</v>
      </c>
      <c r="F83" s="19"/>
      <c r="G83" s="18">
        <f>D83*E83</f>
        <v>0</v>
      </c>
    </row>
    <row r="84" spans="1:7" ht="15" customHeight="1">
      <c r="A84" s="53"/>
      <c r="B84" s="51" t="s">
        <v>107</v>
      </c>
      <c r="C84" s="51" t="s">
        <v>35</v>
      </c>
      <c r="D84" s="67">
        <f>+B80*0.1</f>
        <v>49.6</v>
      </c>
      <c r="E84" s="18">
        <v>0</v>
      </c>
      <c r="F84" s="19"/>
      <c r="G84" s="18">
        <f>D84*E84</f>
        <v>0</v>
      </c>
    </row>
    <row r="85" spans="1:7" ht="15" customHeight="1">
      <c r="A85" s="53"/>
      <c r="B85" s="51"/>
      <c r="C85" s="51"/>
      <c r="D85" s="67"/>
      <c r="E85" s="18"/>
      <c r="F85" s="19"/>
      <c r="G85" s="18"/>
    </row>
    <row r="86" spans="1:7" ht="15" customHeight="1">
      <c r="A86" s="53" t="s">
        <v>40</v>
      </c>
      <c r="B86" s="51" t="s">
        <v>38</v>
      </c>
      <c r="C86" s="51"/>
      <c r="D86" s="51"/>
      <c r="E86" s="7"/>
      <c r="F86" s="7"/>
      <c r="G86" s="7"/>
    </row>
    <row r="87" spans="1:7" ht="15" customHeight="1">
      <c r="A87" s="53"/>
      <c r="B87" s="51" t="s">
        <v>108</v>
      </c>
      <c r="C87" s="51"/>
      <c r="D87" s="51"/>
      <c r="E87" s="7"/>
      <c r="F87" s="7"/>
      <c r="G87" s="7"/>
    </row>
    <row r="88" spans="1:7" ht="15" customHeight="1">
      <c r="A88" s="53"/>
      <c r="B88" s="51" t="s">
        <v>39</v>
      </c>
      <c r="C88" s="51"/>
      <c r="D88" s="51"/>
      <c r="E88" s="7"/>
      <c r="F88" s="7"/>
      <c r="G88" s="7"/>
    </row>
    <row r="89" spans="1:12" ht="17.25" customHeight="1">
      <c r="A89" s="53"/>
      <c r="B89" s="51" t="s">
        <v>118</v>
      </c>
      <c r="C89" s="51"/>
      <c r="D89" s="51"/>
      <c r="E89" s="7"/>
      <c r="F89" s="7"/>
      <c r="G89" s="7"/>
      <c r="H89" s="2">
        <v>1</v>
      </c>
      <c r="I89" s="2">
        <v>2.5</v>
      </c>
      <c r="J89" s="2">
        <v>2.5</v>
      </c>
      <c r="K89" s="2">
        <v>1.6</v>
      </c>
      <c r="L89" s="2">
        <f>I89*J89*K89*H89</f>
        <v>10</v>
      </c>
    </row>
    <row r="90" spans="1:7" ht="12.75">
      <c r="A90" s="53"/>
      <c r="B90" s="51" t="s">
        <v>35</v>
      </c>
      <c r="C90" s="51">
        <f>L89</f>
        <v>10</v>
      </c>
      <c r="D90" s="51"/>
      <c r="E90" s="18">
        <v>0</v>
      </c>
      <c r="F90" s="19"/>
      <c r="G90" s="18">
        <f>C90*E90</f>
        <v>0</v>
      </c>
    </row>
    <row r="91" spans="1:7" ht="12.75">
      <c r="A91" s="53"/>
      <c r="B91" s="51"/>
      <c r="C91" s="51"/>
      <c r="D91" s="51"/>
      <c r="E91" s="18"/>
      <c r="F91" s="19"/>
      <c r="G91" s="18"/>
    </row>
    <row r="92" spans="1:7" ht="12.75">
      <c r="A92" s="53"/>
      <c r="B92" s="51"/>
      <c r="C92" s="51"/>
      <c r="D92" s="51"/>
      <c r="E92" s="18"/>
      <c r="F92" s="19"/>
      <c r="G92" s="18"/>
    </row>
    <row r="93" spans="1:7" ht="15" customHeight="1">
      <c r="A93" s="53" t="s">
        <v>42</v>
      </c>
      <c r="B93" s="51" t="s">
        <v>41</v>
      </c>
      <c r="C93" s="51"/>
      <c r="D93" s="51"/>
      <c r="E93" s="7"/>
      <c r="F93" s="7"/>
      <c r="G93" s="7"/>
    </row>
    <row r="94" spans="1:7" ht="15" customHeight="1">
      <c r="A94" s="53"/>
      <c r="B94" s="51" t="s">
        <v>87</v>
      </c>
      <c r="C94" s="51"/>
      <c r="D94" s="51"/>
      <c r="E94" s="7"/>
      <c r="F94" s="7"/>
      <c r="G94" s="7"/>
    </row>
    <row r="95" spans="1:12" ht="15" customHeight="1">
      <c r="A95" s="53"/>
      <c r="B95" s="51" t="s">
        <v>119</v>
      </c>
      <c r="C95" s="51"/>
      <c r="D95" s="51"/>
      <c r="E95" s="7"/>
      <c r="F95" s="7"/>
      <c r="G95" s="7"/>
      <c r="I95" s="2">
        <v>310</v>
      </c>
      <c r="J95" s="2">
        <v>0.8</v>
      </c>
      <c r="K95" s="2">
        <v>1</v>
      </c>
      <c r="L95" s="2">
        <f>I95*J95*K95</f>
        <v>248</v>
      </c>
    </row>
    <row r="96" spans="1:12" ht="15" customHeight="1">
      <c r="A96" s="53"/>
      <c r="B96" s="51" t="s">
        <v>120</v>
      </c>
      <c r="C96" s="51"/>
      <c r="D96" s="51"/>
      <c r="E96" s="7"/>
      <c r="F96" s="7"/>
      <c r="G96" s="7"/>
      <c r="I96" s="2">
        <v>2.5</v>
      </c>
      <c r="J96" s="2">
        <v>2.5</v>
      </c>
      <c r="K96" s="2">
        <v>1</v>
      </c>
      <c r="L96" s="2">
        <f>I96*J96*K96</f>
        <v>6.25</v>
      </c>
    </row>
    <row r="97" spans="1:12" ht="15" customHeight="1">
      <c r="A97" s="53"/>
      <c r="B97" s="51" t="s">
        <v>22</v>
      </c>
      <c r="C97" s="66">
        <f>L97</f>
        <v>254.25</v>
      </c>
      <c r="D97" s="51"/>
      <c r="E97" s="18">
        <v>0</v>
      </c>
      <c r="F97" s="19"/>
      <c r="G97" s="18">
        <f>C97*E97</f>
        <v>0</v>
      </c>
      <c r="L97" s="2">
        <f>SUM(L95:L96)</f>
        <v>254.25</v>
      </c>
    </row>
    <row r="98" spans="1:7" ht="12" customHeight="1">
      <c r="A98" s="53"/>
      <c r="B98" s="51"/>
      <c r="C98" s="66"/>
      <c r="D98" s="51"/>
      <c r="E98" s="17"/>
      <c r="F98" s="7"/>
      <c r="G98" s="17"/>
    </row>
    <row r="99" spans="1:7" ht="15" customHeight="1">
      <c r="A99" s="53" t="s">
        <v>46</v>
      </c>
      <c r="B99" s="51" t="s">
        <v>121</v>
      </c>
      <c r="C99" s="51"/>
      <c r="D99" s="51"/>
      <c r="E99" s="7"/>
      <c r="F99" s="7"/>
      <c r="G99" s="7"/>
    </row>
    <row r="100" spans="1:7" ht="15" customHeight="1">
      <c r="A100" s="53"/>
      <c r="B100" s="51" t="s">
        <v>43</v>
      </c>
      <c r="C100" s="51"/>
      <c r="D100" s="51"/>
      <c r="E100" s="7"/>
      <c r="F100" s="7"/>
      <c r="G100" s="7"/>
    </row>
    <row r="101" spans="1:7" ht="15" customHeight="1">
      <c r="A101" s="53"/>
      <c r="B101" s="51" t="s">
        <v>44</v>
      </c>
      <c r="C101" s="51"/>
      <c r="D101" s="51"/>
      <c r="E101" s="7"/>
      <c r="F101" s="7"/>
      <c r="G101" s="7"/>
    </row>
    <row r="102" spans="1:7" ht="15" customHeight="1">
      <c r="A102" s="53"/>
      <c r="B102" s="51" t="s">
        <v>45</v>
      </c>
      <c r="C102" s="51"/>
      <c r="D102" s="51"/>
      <c r="E102" s="7"/>
      <c r="F102" s="7"/>
      <c r="G102" s="7"/>
    </row>
    <row r="103" spans="1:12" ht="15" customHeight="1">
      <c r="A103" s="53"/>
      <c r="B103" s="51" t="s">
        <v>188</v>
      </c>
      <c r="C103" s="67"/>
      <c r="D103" s="51"/>
      <c r="E103" s="17"/>
      <c r="F103" s="7"/>
      <c r="G103" s="17"/>
      <c r="I103" s="2">
        <v>310</v>
      </c>
      <c r="J103" s="2">
        <v>0.4</v>
      </c>
      <c r="K103" s="2">
        <v>1</v>
      </c>
      <c r="L103" s="2">
        <f>I103*J103*K103</f>
        <v>124</v>
      </c>
    </row>
    <row r="104" spans="1:7" ht="12.75" customHeight="1">
      <c r="A104" s="53"/>
      <c r="B104" s="51">
        <f>L103</f>
        <v>124</v>
      </c>
      <c r="C104" s="51"/>
      <c r="D104" s="51"/>
      <c r="E104" s="7"/>
      <c r="F104" s="7"/>
      <c r="G104" s="7"/>
    </row>
    <row r="105" spans="1:7" ht="15" customHeight="1">
      <c r="A105" s="53"/>
      <c r="B105" s="51" t="s">
        <v>35</v>
      </c>
      <c r="C105" s="66">
        <f>+B104</f>
        <v>124</v>
      </c>
      <c r="D105" s="51"/>
      <c r="E105" s="18">
        <v>0</v>
      </c>
      <c r="F105" s="19"/>
      <c r="G105" s="18">
        <f>C105*E105</f>
        <v>0</v>
      </c>
    </row>
    <row r="106" spans="1:7" ht="15" customHeight="1">
      <c r="A106" s="54"/>
      <c r="B106" s="68"/>
      <c r="C106" s="68"/>
      <c r="D106" s="68"/>
      <c r="E106" s="23"/>
      <c r="F106" s="23"/>
      <c r="G106" s="23"/>
    </row>
    <row r="107" spans="1:7" ht="15" customHeight="1">
      <c r="A107" s="53" t="s">
        <v>49</v>
      </c>
      <c r="B107" s="51" t="s">
        <v>47</v>
      </c>
      <c r="C107" s="51"/>
      <c r="D107" s="51"/>
      <c r="E107" s="7"/>
      <c r="F107" s="7"/>
      <c r="G107" s="7"/>
    </row>
    <row r="108" spans="1:7" ht="15" customHeight="1">
      <c r="A108" s="53"/>
      <c r="B108" s="51" t="s">
        <v>48</v>
      </c>
      <c r="C108" s="51"/>
      <c r="D108" s="51"/>
      <c r="E108" s="7"/>
      <c r="F108" s="7"/>
      <c r="G108" s="7"/>
    </row>
    <row r="109" spans="1:7" ht="15" customHeight="1">
      <c r="A109" s="53"/>
      <c r="B109" s="51" t="s">
        <v>88</v>
      </c>
      <c r="C109" s="51"/>
      <c r="D109" s="51"/>
      <c r="E109" s="7"/>
      <c r="F109" s="7"/>
      <c r="G109" s="7"/>
    </row>
    <row r="110" spans="1:7" ht="15" customHeight="1">
      <c r="A110" s="53"/>
      <c r="B110" s="51" t="s">
        <v>89</v>
      </c>
      <c r="C110" s="51"/>
      <c r="D110" s="51"/>
      <c r="E110" s="7"/>
      <c r="F110" s="7"/>
      <c r="G110" s="7"/>
    </row>
    <row r="111" spans="1:7" ht="15" customHeight="1">
      <c r="A111" s="53"/>
      <c r="B111" s="51" t="s">
        <v>35</v>
      </c>
      <c r="C111" s="66">
        <f>+B80*0.15</f>
        <v>74.39999999999999</v>
      </c>
      <c r="D111" s="51"/>
      <c r="E111" s="18">
        <v>0</v>
      </c>
      <c r="F111" s="19"/>
      <c r="G111" s="18">
        <f>C111*E111</f>
        <v>0</v>
      </c>
    </row>
    <row r="112" spans="1:7" ht="15" customHeight="1">
      <c r="A112" s="53"/>
      <c r="B112" s="51"/>
      <c r="C112" s="67"/>
      <c r="D112" s="51"/>
      <c r="E112" s="17"/>
      <c r="F112" s="7"/>
      <c r="G112" s="17"/>
    </row>
    <row r="113" spans="1:7" ht="12.75">
      <c r="A113" s="53" t="s">
        <v>53</v>
      </c>
      <c r="B113" s="51" t="s">
        <v>50</v>
      </c>
      <c r="C113" s="51"/>
      <c r="D113" s="51"/>
      <c r="E113" s="7"/>
      <c r="F113" s="7"/>
      <c r="G113" s="7"/>
    </row>
    <row r="114" spans="1:7" ht="12.75">
      <c r="A114" s="53"/>
      <c r="B114" s="51" t="s">
        <v>51</v>
      </c>
      <c r="C114" s="51"/>
      <c r="D114" s="51"/>
      <c r="E114" s="7"/>
      <c r="F114" s="7"/>
      <c r="G114" s="7"/>
    </row>
    <row r="115" spans="1:7" ht="12.75">
      <c r="A115" s="53"/>
      <c r="B115" s="51" t="s">
        <v>52</v>
      </c>
      <c r="C115" s="51"/>
      <c r="D115" s="51"/>
      <c r="E115" s="7"/>
      <c r="F115" s="7"/>
      <c r="G115" s="7"/>
    </row>
    <row r="116" spans="1:7" ht="12.75">
      <c r="A116" s="53"/>
      <c r="B116" s="51" t="s">
        <v>169</v>
      </c>
      <c r="C116" s="51"/>
      <c r="D116" s="51"/>
      <c r="E116" s="7"/>
      <c r="F116" s="7"/>
      <c r="G116" s="7"/>
    </row>
    <row r="117" spans="1:7" ht="12.75">
      <c r="A117" s="53"/>
      <c r="B117" s="51" t="s">
        <v>17</v>
      </c>
      <c r="C117" s="66">
        <v>1</v>
      </c>
      <c r="D117" s="51"/>
      <c r="E117" s="18">
        <v>0</v>
      </c>
      <c r="F117" s="19"/>
      <c r="G117" s="18">
        <f>C117*E117</f>
        <v>0</v>
      </c>
    </row>
    <row r="118" spans="1:8" ht="12.75">
      <c r="A118" s="53"/>
      <c r="B118" s="69"/>
      <c r="C118" s="69"/>
      <c r="D118" s="69"/>
      <c r="E118" s="24"/>
      <c r="F118" s="24"/>
      <c r="G118" s="25"/>
      <c r="H118" s="2" t="s">
        <v>170</v>
      </c>
    </row>
    <row r="119" spans="1:12" ht="12.75">
      <c r="A119" s="53" t="s">
        <v>56</v>
      </c>
      <c r="B119" s="51" t="s">
        <v>54</v>
      </c>
      <c r="C119" s="51"/>
      <c r="D119" s="51"/>
      <c r="E119" s="7"/>
      <c r="F119" s="7"/>
      <c r="G119" s="7"/>
      <c r="H119" s="2">
        <v>1</v>
      </c>
      <c r="I119" s="2">
        <v>1.6</v>
      </c>
      <c r="J119" s="2">
        <v>1</v>
      </c>
      <c r="K119" s="2">
        <f>H119*I119*J119</f>
        <v>1.6</v>
      </c>
      <c r="L119" s="2" t="s">
        <v>172</v>
      </c>
    </row>
    <row r="120" spans="1:8" ht="12.75">
      <c r="A120" s="53"/>
      <c r="B120" s="51" t="s">
        <v>55</v>
      </c>
      <c r="C120" s="51"/>
      <c r="D120" s="51"/>
      <c r="E120" s="7"/>
      <c r="F120" s="7"/>
      <c r="G120" s="7"/>
      <c r="H120" s="2" t="s">
        <v>171</v>
      </c>
    </row>
    <row r="121" spans="1:12" ht="11.25" customHeight="1">
      <c r="A121" s="53"/>
      <c r="B121" s="51"/>
      <c r="C121" s="51"/>
      <c r="D121" s="51"/>
      <c r="E121" s="7"/>
      <c r="F121" s="7"/>
      <c r="G121" s="7"/>
      <c r="H121" s="2">
        <v>1</v>
      </c>
      <c r="I121" s="2">
        <v>0.4</v>
      </c>
      <c r="J121" s="2">
        <v>1</v>
      </c>
      <c r="K121" s="2">
        <f>H121*I121*J121</f>
        <v>0.4</v>
      </c>
      <c r="L121" s="2" t="s">
        <v>172</v>
      </c>
    </row>
    <row r="122" spans="1:8" ht="12.75">
      <c r="A122" s="53"/>
      <c r="B122" s="51" t="s">
        <v>35</v>
      </c>
      <c r="C122" s="66">
        <f>N129</f>
        <v>275.90000000000003</v>
      </c>
      <c r="D122" s="51"/>
      <c r="E122" s="18">
        <v>0</v>
      </c>
      <c r="F122" s="19"/>
      <c r="G122" s="18">
        <f>C122*E122</f>
        <v>0</v>
      </c>
      <c r="H122" s="2" t="s">
        <v>173</v>
      </c>
    </row>
    <row r="123" spans="1:12" ht="12.75">
      <c r="A123" s="53"/>
      <c r="B123" s="51"/>
      <c r="C123" s="51"/>
      <c r="D123" s="51"/>
      <c r="E123" s="7"/>
      <c r="F123" s="7"/>
      <c r="G123" s="7"/>
      <c r="H123" s="2">
        <v>1</v>
      </c>
      <c r="I123" s="2">
        <v>0.05</v>
      </c>
      <c r="J123" s="2">
        <v>1</v>
      </c>
      <c r="K123" s="2">
        <f>H123*I123*J123</f>
        <v>0.05</v>
      </c>
      <c r="L123" s="2" t="s">
        <v>172</v>
      </c>
    </row>
    <row r="124" spans="1:8" ht="12.75">
      <c r="A124" s="53" t="s">
        <v>59</v>
      </c>
      <c r="B124" s="51" t="s">
        <v>57</v>
      </c>
      <c r="C124" s="51"/>
      <c r="D124" s="51"/>
      <c r="E124" s="7"/>
      <c r="F124" s="7"/>
      <c r="G124" s="7"/>
      <c r="H124" s="2" t="s">
        <v>174</v>
      </c>
    </row>
    <row r="125" spans="1:12" ht="12.75">
      <c r="A125" s="53"/>
      <c r="B125" s="51" t="s">
        <v>58</v>
      </c>
      <c r="C125" s="51"/>
      <c r="D125" s="51"/>
      <c r="E125" s="7"/>
      <c r="F125" s="7"/>
      <c r="G125" s="7"/>
      <c r="H125" s="2">
        <v>0.02</v>
      </c>
      <c r="I125" s="2">
        <v>1</v>
      </c>
      <c r="J125" s="2">
        <v>1</v>
      </c>
      <c r="K125" s="2">
        <f>H125*I125*J125</f>
        <v>0.02</v>
      </c>
      <c r="L125" s="2" t="s">
        <v>172</v>
      </c>
    </row>
    <row r="126" spans="1:7" ht="8.25" customHeight="1">
      <c r="A126" s="53"/>
      <c r="B126" s="51"/>
      <c r="C126" s="51"/>
      <c r="D126" s="51"/>
      <c r="E126" s="7"/>
      <c r="F126" s="7"/>
      <c r="G126" s="7"/>
    </row>
    <row r="127" spans="1:14" ht="12.75">
      <c r="A127" s="53"/>
      <c r="B127" s="51" t="s">
        <v>35</v>
      </c>
      <c r="C127" s="66">
        <f>C122+C105+J125</f>
        <v>400.90000000000003</v>
      </c>
      <c r="D127" s="51"/>
      <c r="E127" s="18">
        <v>0</v>
      </c>
      <c r="F127" s="19"/>
      <c r="G127" s="18">
        <f>C127*E127</f>
        <v>0</v>
      </c>
      <c r="H127" s="26" t="s">
        <v>175</v>
      </c>
      <c r="K127" s="2">
        <f>K119-K121-K123-K125</f>
        <v>1.1300000000000001</v>
      </c>
      <c r="L127" s="2" t="s">
        <v>172</v>
      </c>
      <c r="M127" s="2">
        <v>310</v>
      </c>
      <c r="N127" s="2">
        <f>M127*K127</f>
        <v>350.3</v>
      </c>
    </row>
    <row r="128" spans="1:14" ht="12.75">
      <c r="A128" s="53"/>
      <c r="B128" s="51"/>
      <c r="C128" s="51"/>
      <c r="D128" s="51"/>
      <c r="E128" s="7"/>
      <c r="F128" s="7"/>
      <c r="G128" s="7"/>
      <c r="N128" s="27">
        <f>C111</f>
        <v>74.39999999999999</v>
      </c>
    </row>
    <row r="129" spans="1:14" ht="12.75">
      <c r="A129" s="53" t="s">
        <v>60</v>
      </c>
      <c r="B129" s="51" t="s">
        <v>102</v>
      </c>
      <c r="C129" s="51"/>
      <c r="D129" s="51"/>
      <c r="E129" s="7"/>
      <c r="F129" s="7"/>
      <c r="G129" s="7"/>
      <c r="N129" s="28">
        <f>N127-N128</f>
        <v>275.90000000000003</v>
      </c>
    </row>
    <row r="130" spans="1:12" ht="12.75">
      <c r="A130" s="53"/>
      <c r="B130" s="51" t="s">
        <v>122</v>
      </c>
      <c r="C130" s="51"/>
      <c r="D130" s="51"/>
      <c r="E130" s="7"/>
      <c r="F130" s="7"/>
      <c r="G130" s="7"/>
      <c r="I130" s="2">
        <v>310</v>
      </c>
      <c r="J130" s="2">
        <v>4</v>
      </c>
      <c r="K130" s="2">
        <v>1</v>
      </c>
      <c r="L130" s="2">
        <f>I130*J130*K130</f>
        <v>1240</v>
      </c>
    </row>
    <row r="131" spans="1:7" ht="12.75">
      <c r="A131" s="53"/>
      <c r="B131" s="51">
        <f>L130</f>
        <v>1240</v>
      </c>
      <c r="C131" s="51"/>
      <c r="D131" s="51"/>
      <c r="E131" s="7"/>
      <c r="F131" s="7"/>
      <c r="G131" s="7"/>
    </row>
    <row r="132" spans="1:7" ht="12.75">
      <c r="A132" s="53"/>
      <c r="B132" s="51" t="s">
        <v>22</v>
      </c>
      <c r="C132" s="70">
        <f>+B131</f>
        <v>1240</v>
      </c>
      <c r="D132" s="51"/>
      <c r="E132" s="18">
        <v>0</v>
      </c>
      <c r="F132" s="19"/>
      <c r="G132" s="18">
        <f>C132*E132</f>
        <v>0</v>
      </c>
    </row>
    <row r="133" spans="1:7" ht="12.75">
      <c r="A133" s="53"/>
      <c r="B133" s="51"/>
      <c r="C133" s="70"/>
      <c r="D133" s="51"/>
      <c r="E133" s="17"/>
      <c r="F133" s="7"/>
      <c r="G133" s="17"/>
    </row>
    <row r="134" spans="1:7" ht="12.75">
      <c r="A134" s="53" t="s">
        <v>62</v>
      </c>
      <c r="B134" s="51" t="s">
        <v>61</v>
      </c>
      <c r="C134" s="51"/>
      <c r="D134" s="51"/>
      <c r="E134" s="7"/>
      <c r="F134" s="7"/>
      <c r="G134" s="7"/>
    </row>
    <row r="135" spans="1:7" ht="12.75">
      <c r="A135" s="53"/>
      <c r="B135" s="51" t="s">
        <v>103</v>
      </c>
      <c r="C135" s="51"/>
      <c r="D135" s="51"/>
      <c r="E135" s="7"/>
      <c r="F135" s="7"/>
      <c r="G135" s="7"/>
    </row>
    <row r="136" spans="1:7" ht="12.75">
      <c r="A136" s="53"/>
      <c r="B136" s="51" t="s">
        <v>190</v>
      </c>
      <c r="C136" s="51"/>
      <c r="D136" s="51"/>
      <c r="E136" s="7"/>
      <c r="F136" s="7"/>
      <c r="G136" s="7"/>
    </row>
    <row r="137" spans="1:7" ht="9" customHeight="1">
      <c r="A137" s="53"/>
      <c r="B137" s="51"/>
      <c r="C137" s="51"/>
      <c r="D137" s="51"/>
      <c r="E137" s="7"/>
      <c r="F137" s="7"/>
      <c r="G137" s="7"/>
    </row>
    <row r="138" spans="1:7" ht="12.75">
      <c r="A138" s="53"/>
      <c r="B138" s="51" t="s">
        <v>22</v>
      </c>
      <c r="C138" s="67">
        <v>682</v>
      </c>
      <c r="D138" s="51"/>
      <c r="E138" s="18">
        <v>0</v>
      </c>
      <c r="F138" s="19"/>
      <c r="G138" s="18">
        <f>C138*E138</f>
        <v>0</v>
      </c>
    </row>
    <row r="139" spans="1:7" ht="12.75">
      <c r="A139" s="53"/>
      <c r="B139" s="51"/>
      <c r="C139" s="67"/>
      <c r="D139" s="51"/>
      <c r="E139" s="17"/>
      <c r="F139" s="7"/>
      <c r="G139" s="17"/>
    </row>
    <row r="140" spans="1:7" ht="12.75">
      <c r="A140" s="53" t="s">
        <v>63</v>
      </c>
      <c r="B140" s="51" t="s">
        <v>64</v>
      </c>
      <c r="C140" s="66"/>
      <c r="D140" s="51"/>
      <c r="E140" s="17"/>
      <c r="F140" s="7"/>
      <c r="G140" s="17"/>
    </row>
    <row r="141" spans="1:7" ht="12.75">
      <c r="A141" s="53"/>
      <c r="B141" s="51" t="s">
        <v>65</v>
      </c>
      <c r="C141" s="66"/>
      <c r="D141" s="51"/>
      <c r="E141" s="17"/>
      <c r="F141" s="7"/>
      <c r="G141" s="17"/>
    </row>
    <row r="142" spans="1:7" ht="12.75">
      <c r="A142" s="53"/>
      <c r="B142" s="51"/>
      <c r="C142" s="66"/>
      <c r="D142" s="51"/>
      <c r="E142" s="17"/>
      <c r="F142" s="7"/>
      <c r="G142" s="17"/>
    </row>
    <row r="143" spans="1:7" ht="12.75">
      <c r="A143" s="53"/>
      <c r="B143" s="51" t="s">
        <v>13</v>
      </c>
      <c r="C143" s="70">
        <f>C43</f>
        <v>0</v>
      </c>
      <c r="D143" s="51"/>
      <c r="E143" s="18">
        <v>0</v>
      </c>
      <c r="F143" s="19"/>
      <c r="G143" s="18">
        <f>C143*E143</f>
        <v>0</v>
      </c>
    </row>
    <row r="144" spans="1:7" ht="12.75">
      <c r="A144" s="53"/>
      <c r="B144" s="51"/>
      <c r="C144" s="70"/>
      <c r="D144" s="51"/>
      <c r="E144" s="18"/>
      <c r="F144" s="19"/>
      <c r="G144" s="18"/>
    </row>
    <row r="145" spans="1:7" ht="12.75">
      <c r="A145" s="53" t="s">
        <v>66</v>
      </c>
      <c r="B145" s="51" t="s">
        <v>167</v>
      </c>
      <c r="C145" s="66"/>
      <c r="D145" s="51"/>
      <c r="E145" s="17"/>
      <c r="F145" s="7"/>
      <c r="G145" s="17"/>
    </row>
    <row r="146" spans="1:7" ht="12.75">
      <c r="A146" s="53"/>
      <c r="B146" s="51" t="s">
        <v>177</v>
      </c>
      <c r="C146" s="66"/>
      <c r="D146" s="51"/>
      <c r="E146" s="17"/>
      <c r="F146" s="7"/>
      <c r="G146" s="17"/>
    </row>
    <row r="147" spans="1:7" ht="12.75">
      <c r="A147" s="53"/>
      <c r="B147" s="51"/>
      <c r="C147" s="66"/>
      <c r="D147" s="51"/>
      <c r="E147" s="17"/>
      <c r="F147" s="7"/>
      <c r="G147" s="17"/>
    </row>
    <row r="148" spans="1:7" ht="12.75">
      <c r="A148" s="53"/>
      <c r="B148" s="51" t="s">
        <v>17</v>
      </c>
      <c r="C148" s="70">
        <v>8</v>
      </c>
      <c r="D148" s="51"/>
      <c r="E148" s="18">
        <v>0</v>
      </c>
      <c r="F148" s="19"/>
      <c r="G148" s="18">
        <f>C148*E148</f>
        <v>0</v>
      </c>
    </row>
    <row r="149" spans="1:7" ht="12.75">
      <c r="A149" s="53" t="s">
        <v>82</v>
      </c>
      <c r="B149" s="51" t="s">
        <v>181</v>
      </c>
      <c r="C149" s="66"/>
      <c r="D149" s="51"/>
      <c r="E149" s="17"/>
      <c r="F149" s="7"/>
      <c r="G149" s="17"/>
    </row>
    <row r="150" spans="1:7" ht="12.75">
      <c r="A150" s="53"/>
      <c r="B150" s="51" t="s">
        <v>180</v>
      </c>
      <c r="C150" s="66"/>
      <c r="D150" s="51"/>
      <c r="E150" s="17"/>
      <c r="F150" s="7"/>
      <c r="G150" s="17"/>
    </row>
    <row r="151" spans="1:7" ht="12.75">
      <c r="A151" s="53"/>
      <c r="B151" s="51"/>
      <c r="C151" s="66"/>
      <c r="D151" s="51"/>
      <c r="E151" s="17"/>
      <c r="F151" s="7"/>
      <c r="G151" s="17"/>
    </row>
    <row r="152" spans="1:7" ht="12.75">
      <c r="A152" s="53"/>
      <c r="B152" s="51" t="s">
        <v>17</v>
      </c>
      <c r="C152" s="70">
        <v>2</v>
      </c>
      <c r="D152" s="51"/>
      <c r="E152" s="18">
        <v>0</v>
      </c>
      <c r="F152" s="19"/>
      <c r="G152" s="18">
        <f>C152*E152</f>
        <v>0</v>
      </c>
    </row>
    <row r="153" spans="1:7" ht="12.75">
      <c r="A153" s="53"/>
      <c r="B153" s="51"/>
      <c r="C153" s="70"/>
      <c r="D153" s="51"/>
      <c r="E153" s="18"/>
      <c r="F153" s="19"/>
      <c r="G153" s="18"/>
    </row>
    <row r="154" spans="1:7" ht="12.75">
      <c r="A154" s="53" t="s">
        <v>84</v>
      </c>
      <c r="B154" s="51" t="s">
        <v>182</v>
      </c>
      <c r="C154" s="66"/>
      <c r="D154" s="51"/>
      <c r="E154" s="17"/>
      <c r="F154" s="7"/>
      <c r="G154" s="17"/>
    </row>
    <row r="155" spans="1:7" ht="12.75">
      <c r="A155" s="53"/>
      <c r="B155" s="51" t="s">
        <v>183</v>
      </c>
      <c r="C155" s="66"/>
      <c r="D155" s="51"/>
      <c r="E155" s="17"/>
      <c r="F155" s="7"/>
      <c r="G155" s="17"/>
    </row>
    <row r="156" spans="1:7" ht="12.75">
      <c r="A156" s="53"/>
      <c r="B156" s="51"/>
      <c r="C156" s="66"/>
      <c r="D156" s="51"/>
      <c r="E156" s="17"/>
      <c r="F156" s="7"/>
      <c r="G156" s="17"/>
    </row>
    <row r="157" spans="1:7" ht="12.75">
      <c r="A157" s="53"/>
      <c r="B157" s="51" t="s">
        <v>17</v>
      </c>
      <c r="C157" s="70">
        <v>2</v>
      </c>
      <c r="D157" s="51"/>
      <c r="E157" s="18">
        <v>0</v>
      </c>
      <c r="F157" s="19"/>
      <c r="G157" s="18">
        <f>C157*E157</f>
        <v>0</v>
      </c>
    </row>
    <row r="158" spans="1:7" ht="12.75">
      <c r="A158" s="53"/>
      <c r="B158" s="51"/>
      <c r="C158" s="70"/>
      <c r="D158" s="51"/>
      <c r="E158" s="18"/>
      <c r="F158" s="19"/>
      <c r="G158" s="18"/>
    </row>
    <row r="159" spans="1:7" ht="12.75">
      <c r="A159" s="53" t="s">
        <v>90</v>
      </c>
      <c r="B159" s="51" t="s">
        <v>67</v>
      </c>
      <c r="C159" s="51"/>
      <c r="D159" s="51"/>
      <c r="E159" s="7"/>
      <c r="F159" s="7"/>
      <c r="G159" s="17"/>
    </row>
    <row r="160" spans="1:7" ht="12.75">
      <c r="A160" s="53"/>
      <c r="B160" s="51" t="s">
        <v>68</v>
      </c>
      <c r="C160" s="51"/>
      <c r="D160" s="51"/>
      <c r="E160" s="29"/>
      <c r="F160" s="7"/>
      <c r="G160" s="7"/>
    </row>
    <row r="161" spans="1:7" ht="12.75">
      <c r="A161" s="53"/>
      <c r="B161" s="51" t="s">
        <v>189</v>
      </c>
      <c r="C161" s="51"/>
      <c r="D161" s="51"/>
      <c r="E161" s="7"/>
      <c r="F161" s="7"/>
      <c r="G161" s="7"/>
    </row>
    <row r="162" spans="1:7" ht="9" customHeight="1">
      <c r="A162" s="54"/>
      <c r="B162" s="71"/>
      <c r="C162" s="68"/>
      <c r="D162" s="68"/>
      <c r="E162" s="23"/>
      <c r="F162" s="23"/>
      <c r="G162" s="23"/>
    </row>
    <row r="163" spans="1:7" ht="12.75">
      <c r="A163" s="56"/>
      <c r="B163" s="72" t="s">
        <v>97</v>
      </c>
      <c r="C163" s="73">
        <f>SUM(G42:G157)</f>
        <v>0</v>
      </c>
      <c r="D163" s="72"/>
      <c r="E163" s="31"/>
      <c r="F163" s="30"/>
      <c r="G163" s="32">
        <f>C163*0.1</f>
        <v>0</v>
      </c>
    </row>
    <row r="164" spans="1:7" ht="14.25" customHeight="1">
      <c r="A164" s="54"/>
      <c r="B164" s="68"/>
      <c r="C164" s="74"/>
      <c r="D164" s="68"/>
      <c r="E164" s="33"/>
      <c r="F164" s="23"/>
      <c r="G164" s="34"/>
    </row>
    <row r="165" spans="1:7" ht="15" customHeight="1">
      <c r="A165" s="53"/>
      <c r="B165" s="53" t="s">
        <v>98</v>
      </c>
      <c r="C165" s="75"/>
      <c r="D165" s="53"/>
      <c r="E165" s="35"/>
      <c r="F165" s="8"/>
      <c r="G165" s="36">
        <f>SUM(G42:G164)</f>
        <v>0</v>
      </c>
    </row>
    <row r="166" spans="1:7" ht="15" customHeight="1" thickBot="1">
      <c r="A166" s="58"/>
      <c r="B166" s="76"/>
      <c r="C166" s="76"/>
      <c r="D166" s="76"/>
      <c r="E166" s="37"/>
      <c r="F166" s="37"/>
      <c r="G166" s="37"/>
    </row>
    <row r="167" spans="1:7" ht="14.25" customHeight="1" thickTop="1">
      <c r="A167" s="53"/>
      <c r="B167" s="68"/>
      <c r="C167" s="68"/>
      <c r="D167" s="68"/>
      <c r="E167" s="23"/>
      <c r="F167" s="23"/>
      <c r="G167" s="23"/>
    </row>
    <row r="168" spans="1:7" ht="12.75" customHeight="1">
      <c r="A168" s="54"/>
      <c r="B168" s="68"/>
      <c r="C168" s="68"/>
      <c r="D168" s="68"/>
      <c r="E168" s="23"/>
      <c r="F168" s="23"/>
      <c r="G168" s="23"/>
    </row>
    <row r="169" spans="1:7" ht="12.75" customHeight="1">
      <c r="A169" s="77"/>
      <c r="B169" s="78"/>
      <c r="C169" s="78"/>
      <c r="D169" s="78"/>
      <c r="E169" s="38"/>
      <c r="F169" s="38"/>
      <c r="G169" s="38"/>
    </row>
    <row r="170" spans="1:7" ht="18" customHeight="1">
      <c r="A170" s="61" t="s">
        <v>69</v>
      </c>
      <c r="B170" s="61" t="s">
        <v>5</v>
      </c>
      <c r="C170" s="61"/>
      <c r="D170" s="55"/>
      <c r="E170" s="10"/>
      <c r="F170" s="10"/>
      <c r="G170" s="10"/>
    </row>
    <row r="171" spans="1:7" ht="12.75" customHeight="1">
      <c r="A171" s="55"/>
      <c r="B171" s="55"/>
      <c r="C171" s="55"/>
      <c r="D171" s="55"/>
      <c r="E171" s="10"/>
      <c r="F171" s="10"/>
      <c r="G171" s="10"/>
    </row>
    <row r="172" spans="1:7" ht="12.75" customHeight="1">
      <c r="A172" s="53" t="s">
        <v>11</v>
      </c>
      <c r="B172" s="51" t="s">
        <v>161</v>
      </c>
      <c r="C172" s="51"/>
      <c r="D172" s="51"/>
      <c r="E172" s="7"/>
      <c r="F172" s="7"/>
      <c r="G172" s="7"/>
    </row>
    <row r="173" spans="1:7" ht="12.75" customHeight="1">
      <c r="A173" s="53"/>
      <c r="B173" s="51" t="s">
        <v>160</v>
      </c>
      <c r="C173" s="51"/>
      <c r="D173" s="51"/>
      <c r="E173" s="7"/>
      <c r="F173" s="7"/>
      <c r="G173" s="7"/>
    </row>
    <row r="174" spans="1:7" ht="12.75" customHeight="1">
      <c r="A174" s="53"/>
      <c r="B174" s="51" t="s">
        <v>162</v>
      </c>
      <c r="C174" s="51"/>
      <c r="D174" s="51"/>
      <c r="E174" s="7"/>
      <c r="F174" s="7"/>
      <c r="G174" s="7"/>
    </row>
    <row r="175" spans="1:7" ht="12.75">
      <c r="A175" s="53"/>
      <c r="B175" s="51" t="s">
        <v>13</v>
      </c>
      <c r="C175" s="66">
        <v>310</v>
      </c>
      <c r="D175" s="51"/>
      <c r="E175" s="18">
        <v>0</v>
      </c>
      <c r="F175" s="19"/>
      <c r="G175" s="18">
        <f>C175*E175</f>
        <v>0</v>
      </c>
    </row>
    <row r="176" spans="1:7" ht="12.75">
      <c r="A176" s="53"/>
      <c r="B176" s="51"/>
      <c r="C176" s="66"/>
      <c r="D176" s="51"/>
      <c r="E176" s="17"/>
      <c r="F176" s="7"/>
      <c r="G176" s="17"/>
    </row>
    <row r="177" spans="1:7" ht="12.75">
      <c r="A177" s="53" t="s">
        <v>14</v>
      </c>
      <c r="B177" s="51" t="s">
        <v>70</v>
      </c>
      <c r="C177" s="66"/>
      <c r="D177" s="51"/>
      <c r="E177" s="17"/>
      <c r="F177" s="7"/>
      <c r="G177" s="17"/>
    </row>
    <row r="178" spans="1:7" ht="12.75">
      <c r="A178" s="53"/>
      <c r="B178" s="51" t="s">
        <v>165</v>
      </c>
      <c r="C178" s="66"/>
      <c r="D178" s="51"/>
      <c r="E178" s="17"/>
      <c r="F178" s="7"/>
      <c r="G178" s="17"/>
    </row>
    <row r="179" spans="1:7" ht="12.75">
      <c r="A179" s="53"/>
      <c r="B179" s="51" t="s">
        <v>163</v>
      </c>
      <c r="C179" s="66"/>
      <c r="D179" s="51"/>
      <c r="E179" s="17"/>
      <c r="F179" s="7"/>
      <c r="G179" s="17"/>
    </row>
    <row r="180" spans="1:7" ht="12.75">
      <c r="A180" s="53"/>
      <c r="B180" s="51" t="s">
        <v>17</v>
      </c>
      <c r="C180" s="66">
        <f>H411</f>
        <v>47</v>
      </c>
      <c r="D180" s="51"/>
      <c r="E180" s="18">
        <v>0</v>
      </c>
      <c r="F180" s="19"/>
      <c r="G180" s="18">
        <f>C180*E180</f>
        <v>0</v>
      </c>
    </row>
    <row r="181" spans="1:7" ht="12.75">
      <c r="A181" s="53"/>
      <c r="B181" s="51"/>
      <c r="C181" s="66"/>
      <c r="D181" s="51"/>
      <c r="E181" s="17"/>
      <c r="F181" s="7"/>
      <c r="G181" s="17"/>
    </row>
    <row r="182" spans="1:7" ht="15" customHeight="1">
      <c r="A182" s="53" t="s">
        <v>18</v>
      </c>
      <c r="B182" s="51" t="s">
        <v>91</v>
      </c>
      <c r="C182" s="51"/>
      <c r="D182" s="51"/>
      <c r="E182" s="7"/>
      <c r="F182" s="7"/>
      <c r="G182" s="7"/>
    </row>
    <row r="183" spans="1:7" ht="15" customHeight="1">
      <c r="A183" s="53"/>
      <c r="B183" s="51" t="s">
        <v>164</v>
      </c>
      <c r="C183" s="51"/>
      <c r="D183" s="51"/>
      <c r="E183" s="7"/>
      <c r="F183" s="7"/>
      <c r="G183" s="7"/>
    </row>
    <row r="184" spans="1:7" ht="15" customHeight="1">
      <c r="A184" s="53"/>
      <c r="B184" s="51" t="s">
        <v>178</v>
      </c>
      <c r="C184" s="51"/>
      <c r="D184" s="51"/>
      <c r="E184" s="7"/>
      <c r="F184" s="7"/>
      <c r="G184" s="7"/>
    </row>
    <row r="185" spans="1:7" ht="12.75">
      <c r="A185" s="53"/>
      <c r="B185" s="51" t="s">
        <v>17</v>
      </c>
      <c r="C185" s="66">
        <v>1</v>
      </c>
      <c r="D185" s="51"/>
      <c r="E185" s="18">
        <v>0</v>
      </c>
      <c r="F185" s="19"/>
      <c r="G185" s="18">
        <f>C185*E185</f>
        <v>0</v>
      </c>
    </row>
    <row r="186" spans="1:7" ht="12.75">
      <c r="A186" s="53"/>
      <c r="B186" s="51"/>
      <c r="C186" s="66"/>
      <c r="D186" s="51"/>
      <c r="E186" s="17"/>
      <c r="F186" s="7"/>
      <c r="G186" s="39"/>
    </row>
    <row r="187" spans="1:7" ht="12.75">
      <c r="A187" s="53" t="s">
        <v>21</v>
      </c>
      <c r="B187" s="51" t="s">
        <v>91</v>
      </c>
      <c r="C187" s="51"/>
      <c r="D187" s="51"/>
      <c r="E187" s="7"/>
      <c r="F187" s="7"/>
      <c r="G187" s="7"/>
    </row>
    <row r="188" spans="1:7" ht="12.75">
      <c r="A188" s="53"/>
      <c r="B188" s="51" t="s">
        <v>94</v>
      </c>
      <c r="C188" s="51"/>
      <c r="D188" s="51"/>
      <c r="E188" s="7"/>
      <c r="F188" s="7"/>
      <c r="G188" s="7"/>
    </row>
    <row r="189" spans="1:7" ht="12.75">
      <c r="A189" s="53"/>
      <c r="B189" s="51" t="s">
        <v>95</v>
      </c>
      <c r="C189" s="51"/>
      <c r="D189" s="51"/>
      <c r="E189" s="7"/>
      <c r="F189" s="7"/>
      <c r="G189" s="7"/>
    </row>
    <row r="190" spans="1:7" ht="12.75">
      <c r="A190" s="53"/>
      <c r="B190" s="51" t="s">
        <v>179</v>
      </c>
      <c r="C190" s="51"/>
      <c r="D190" s="51"/>
      <c r="E190" s="7"/>
      <c r="F190" s="7"/>
      <c r="G190" s="7"/>
    </row>
    <row r="191" spans="1:7" ht="12.75">
      <c r="A191" s="53"/>
      <c r="B191" s="51" t="s">
        <v>17</v>
      </c>
      <c r="C191" s="66">
        <v>1</v>
      </c>
      <c r="D191" s="51"/>
      <c r="E191" s="18">
        <v>0</v>
      </c>
      <c r="F191" s="19"/>
      <c r="G191" s="18">
        <f>C191*E191</f>
        <v>0</v>
      </c>
    </row>
    <row r="192" spans="1:7" ht="12.75">
      <c r="A192" s="53"/>
      <c r="B192" s="51"/>
      <c r="C192" s="66"/>
      <c r="D192" s="51"/>
      <c r="E192" s="17"/>
      <c r="F192" s="7"/>
      <c r="G192" s="39"/>
    </row>
    <row r="193" spans="1:7" ht="12.75">
      <c r="A193" s="53" t="s">
        <v>23</v>
      </c>
      <c r="B193" s="51" t="s">
        <v>71</v>
      </c>
      <c r="C193" s="51"/>
      <c r="D193" s="51"/>
      <c r="E193" s="7"/>
      <c r="F193" s="7"/>
      <c r="G193" s="7"/>
    </row>
    <row r="194" spans="1:7" ht="12.75">
      <c r="A194" s="53"/>
      <c r="B194" s="51" t="s">
        <v>72</v>
      </c>
      <c r="C194" s="51"/>
      <c r="D194" s="51"/>
      <c r="E194" s="7"/>
      <c r="F194" s="7"/>
      <c r="G194" s="7"/>
    </row>
    <row r="195" spans="1:7" ht="12.75">
      <c r="A195" s="53"/>
      <c r="B195" s="51"/>
      <c r="C195" s="51"/>
      <c r="D195" s="51"/>
      <c r="E195" s="7"/>
      <c r="F195" s="7"/>
      <c r="G195" s="7"/>
    </row>
    <row r="196" spans="1:7" ht="12.75">
      <c r="A196" s="53"/>
      <c r="B196" s="51" t="s">
        <v>17</v>
      </c>
      <c r="C196" s="66">
        <v>2</v>
      </c>
      <c r="D196" s="51"/>
      <c r="E196" s="18">
        <v>0</v>
      </c>
      <c r="F196" s="19"/>
      <c r="G196" s="18">
        <f>C196*E196</f>
        <v>0</v>
      </c>
    </row>
    <row r="197" spans="1:7" ht="12.75">
      <c r="A197" s="53"/>
      <c r="B197" s="51"/>
      <c r="C197" s="66"/>
      <c r="D197" s="51"/>
      <c r="E197" s="17"/>
      <c r="F197" s="7"/>
      <c r="G197" s="17"/>
    </row>
    <row r="198" spans="1:7" ht="12.75">
      <c r="A198" s="53" t="s">
        <v>28</v>
      </c>
      <c r="B198" s="51" t="s">
        <v>73</v>
      </c>
      <c r="C198" s="51"/>
      <c r="D198" s="51"/>
      <c r="E198" s="7"/>
      <c r="F198" s="7"/>
      <c r="G198" s="7"/>
    </row>
    <row r="199" spans="1:7" ht="12.75">
      <c r="A199" s="53"/>
      <c r="B199" s="51" t="s">
        <v>74</v>
      </c>
      <c r="C199" s="51"/>
      <c r="D199" s="51"/>
      <c r="E199" s="7"/>
      <c r="F199" s="7"/>
      <c r="G199" s="7"/>
    </row>
    <row r="200" spans="1:7" ht="12.75">
      <c r="A200" s="53"/>
      <c r="B200" s="51"/>
      <c r="C200" s="51"/>
      <c r="D200" s="51"/>
      <c r="E200" s="7"/>
      <c r="F200" s="7"/>
      <c r="G200" s="7"/>
    </row>
    <row r="201" spans="1:7" ht="12.75">
      <c r="A201" s="53"/>
      <c r="B201" s="51" t="s">
        <v>13</v>
      </c>
      <c r="C201" s="66">
        <v>310</v>
      </c>
      <c r="D201" s="51"/>
      <c r="E201" s="18">
        <v>0</v>
      </c>
      <c r="F201" s="19"/>
      <c r="G201" s="18">
        <f>C201*E201</f>
        <v>0</v>
      </c>
    </row>
    <row r="202" spans="1:6" ht="12.75">
      <c r="A202" s="53"/>
      <c r="B202" s="51"/>
      <c r="C202" s="66"/>
      <c r="D202" s="51"/>
      <c r="E202" s="17"/>
      <c r="F202" s="7"/>
    </row>
    <row r="203" spans="1:7" ht="12.75">
      <c r="A203" s="53" t="s">
        <v>31</v>
      </c>
      <c r="B203" s="51" t="s">
        <v>184</v>
      </c>
      <c r="C203" s="51"/>
      <c r="D203" s="51"/>
      <c r="E203" s="7"/>
      <c r="F203" s="7"/>
      <c r="G203" s="7"/>
    </row>
    <row r="204" spans="1:7" ht="12.75">
      <c r="A204" s="53"/>
      <c r="B204" s="51" t="s">
        <v>185</v>
      </c>
      <c r="C204" s="51"/>
      <c r="D204" s="51"/>
      <c r="E204" s="7"/>
      <c r="F204" s="7"/>
      <c r="G204" s="7"/>
    </row>
    <row r="205" spans="1:7" ht="12.75">
      <c r="A205" s="53"/>
      <c r="B205" s="51" t="s">
        <v>186</v>
      </c>
      <c r="C205" s="51"/>
      <c r="D205" s="51"/>
      <c r="E205" s="7"/>
      <c r="F205" s="7"/>
      <c r="G205" s="7"/>
    </row>
    <row r="206" spans="1:7" ht="12.75">
      <c r="A206" s="53"/>
      <c r="B206" s="51" t="s">
        <v>187</v>
      </c>
      <c r="C206" s="51"/>
      <c r="D206" s="51"/>
      <c r="E206" s="7"/>
      <c r="F206" s="7"/>
      <c r="G206" s="7"/>
    </row>
    <row r="207" spans="1:7" ht="12.75">
      <c r="A207" s="53"/>
      <c r="B207" s="51" t="s">
        <v>13</v>
      </c>
      <c r="C207" s="66">
        <v>310</v>
      </c>
      <c r="D207" s="51"/>
      <c r="E207" s="18">
        <v>0</v>
      </c>
      <c r="F207" s="19"/>
      <c r="G207" s="18">
        <f>C207*E207</f>
        <v>0</v>
      </c>
    </row>
    <row r="208" spans="1:6" ht="12.75">
      <c r="A208" s="53"/>
      <c r="B208" s="51"/>
      <c r="C208" s="66"/>
      <c r="D208" s="51"/>
      <c r="E208" s="17"/>
      <c r="F208" s="7"/>
    </row>
    <row r="209" spans="1:7" ht="12.75">
      <c r="A209" s="53" t="s">
        <v>37</v>
      </c>
      <c r="B209" s="51" t="s">
        <v>67</v>
      </c>
      <c r="C209" s="51"/>
      <c r="D209" s="51"/>
      <c r="E209" s="7"/>
      <c r="F209" s="7"/>
      <c r="G209" s="7"/>
    </row>
    <row r="210" spans="1:7" ht="12.75">
      <c r="A210" s="53"/>
      <c r="B210" s="51" t="s">
        <v>68</v>
      </c>
      <c r="C210" s="51"/>
      <c r="D210" s="51"/>
      <c r="E210" s="7"/>
      <c r="F210" s="7"/>
      <c r="G210" s="7"/>
    </row>
    <row r="211" spans="1:7" ht="12.75">
      <c r="A211" s="53"/>
      <c r="B211" s="51" t="s">
        <v>191</v>
      </c>
      <c r="C211" s="51"/>
      <c r="D211" s="51"/>
      <c r="E211" s="7"/>
      <c r="F211" s="7"/>
      <c r="G211" s="7"/>
    </row>
    <row r="212" spans="1:7" ht="12.75">
      <c r="A212" s="53"/>
      <c r="B212" s="79"/>
      <c r="C212" s="51"/>
      <c r="D212" s="51"/>
      <c r="E212" s="7"/>
      <c r="F212" s="7"/>
      <c r="G212" s="7"/>
    </row>
    <row r="213" spans="1:7" ht="12.75">
      <c r="A213" s="56"/>
      <c r="B213" s="72" t="s">
        <v>100</v>
      </c>
      <c r="C213" s="80">
        <f>SUM(G174:G207)</f>
        <v>0</v>
      </c>
      <c r="D213" s="72"/>
      <c r="E213" s="31"/>
      <c r="F213" s="30"/>
      <c r="G213" s="40">
        <f>C213*0.2</f>
        <v>0</v>
      </c>
    </row>
    <row r="214" spans="1:7" ht="14.25" customHeight="1">
      <c r="A214" s="53"/>
      <c r="B214" s="51"/>
      <c r="C214" s="67"/>
      <c r="D214" s="51"/>
      <c r="E214" s="20"/>
      <c r="F214" s="7"/>
      <c r="G214" s="17"/>
    </row>
    <row r="215" spans="1:7" ht="15" customHeight="1">
      <c r="A215" s="53"/>
      <c r="B215" s="53" t="s">
        <v>99</v>
      </c>
      <c r="C215" s="75"/>
      <c r="D215" s="53"/>
      <c r="E215" s="35"/>
      <c r="F215" s="8"/>
      <c r="G215" s="36">
        <f>SUM(G173:G214)</f>
        <v>0</v>
      </c>
    </row>
    <row r="216" spans="1:7" ht="13.5" thickBot="1">
      <c r="A216" s="58"/>
      <c r="B216" s="76"/>
      <c r="C216" s="76"/>
      <c r="D216" s="76"/>
      <c r="E216" s="37"/>
      <c r="F216" s="37"/>
      <c r="G216" s="37"/>
    </row>
    <row r="217" spans="1:7" ht="13.5" thickTop="1">
      <c r="A217" s="54"/>
      <c r="B217" s="68"/>
      <c r="C217" s="68"/>
      <c r="D217" s="68"/>
      <c r="E217" s="23"/>
      <c r="F217" s="23"/>
      <c r="G217" s="23"/>
    </row>
    <row r="218" spans="1:7" ht="15.75">
      <c r="A218" s="77"/>
      <c r="B218" s="78"/>
      <c r="C218" s="78"/>
      <c r="D218" s="78"/>
      <c r="E218" s="38"/>
      <c r="F218" s="38"/>
      <c r="G218" s="38"/>
    </row>
    <row r="219" spans="1:3" ht="15">
      <c r="A219" s="65" t="s">
        <v>75</v>
      </c>
      <c r="B219" s="65" t="s">
        <v>7</v>
      </c>
      <c r="C219" s="63"/>
    </row>
    <row r="221" spans="1:7" ht="12.75">
      <c r="A221" s="53" t="s">
        <v>11</v>
      </c>
      <c r="B221" s="51" t="s">
        <v>123</v>
      </c>
      <c r="C221" s="51"/>
      <c r="D221" s="51"/>
      <c r="E221" s="7"/>
      <c r="F221" s="7"/>
      <c r="G221" s="7"/>
    </row>
    <row r="222" spans="1:7" ht="12.75">
      <c r="A222" s="53"/>
      <c r="B222" s="51" t="s">
        <v>124</v>
      </c>
      <c r="C222" s="51"/>
      <c r="D222" s="51"/>
      <c r="E222" s="7"/>
      <c r="F222" s="7"/>
      <c r="G222" s="7"/>
    </row>
    <row r="223" spans="1:7" ht="12.75">
      <c r="A223" s="53"/>
      <c r="B223" s="51" t="s">
        <v>125</v>
      </c>
      <c r="C223" s="51"/>
      <c r="D223" s="51"/>
      <c r="E223" s="7"/>
      <c r="F223" s="7"/>
      <c r="G223" s="7"/>
    </row>
    <row r="224" spans="1:7" ht="12.75">
      <c r="A224" s="53"/>
      <c r="B224" s="51" t="s">
        <v>126</v>
      </c>
      <c r="C224" s="51"/>
      <c r="D224" s="51"/>
      <c r="E224" s="7"/>
      <c r="F224" s="7"/>
      <c r="G224" s="7"/>
    </row>
    <row r="225" spans="1:7" ht="12.75">
      <c r="A225" s="53"/>
      <c r="B225" s="51" t="s">
        <v>127</v>
      </c>
      <c r="C225" s="51"/>
      <c r="D225" s="51"/>
      <c r="E225" s="7"/>
      <c r="F225" s="7"/>
      <c r="G225" s="7"/>
    </row>
    <row r="226" spans="1:10" ht="12.75">
      <c r="A226" s="53"/>
      <c r="B226" s="51" t="s">
        <v>128</v>
      </c>
      <c r="C226" s="51"/>
      <c r="D226" s="51"/>
      <c r="E226" s="7"/>
      <c r="F226" s="7"/>
      <c r="G226" s="7"/>
      <c r="J226" s="2">
        <v>56</v>
      </c>
    </row>
    <row r="227" spans="1:10" ht="12.75">
      <c r="A227" s="53"/>
      <c r="B227" s="51" t="s">
        <v>129</v>
      </c>
      <c r="C227" s="51"/>
      <c r="D227" s="51"/>
      <c r="E227" s="7"/>
      <c r="F227" s="7"/>
      <c r="G227" s="7"/>
      <c r="J227" s="2">
        <v>38</v>
      </c>
    </row>
    <row r="228" spans="1:10" ht="9" customHeight="1">
      <c r="A228" s="53"/>
      <c r="B228" s="51"/>
      <c r="C228" s="51"/>
      <c r="D228" s="51"/>
      <c r="E228" s="7"/>
      <c r="F228" s="7"/>
      <c r="G228" s="7"/>
      <c r="J228" s="2">
        <f>J226-J227</f>
        <v>18</v>
      </c>
    </row>
    <row r="229" spans="1:7" ht="12.75">
      <c r="A229" s="53"/>
      <c r="B229" s="51" t="s">
        <v>13</v>
      </c>
      <c r="C229" s="66">
        <v>310</v>
      </c>
      <c r="D229" s="51"/>
      <c r="E229" s="18">
        <v>0</v>
      </c>
      <c r="F229" s="19"/>
      <c r="G229" s="41">
        <f>C229*E229</f>
        <v>0</v>
      </c>
    </row>
    <row r="230" spans="1:7" ht="12.75">
      <c r="A230" s="53"/>
      <c r="B230" s="51"/>
      <c r="C230" s="67"/>
      <c r="D230" s="51"/>
      <c r="E230" s="20"/>
      <c r="F230" s="7"/>
      <c r="G230" s="17"/>
    </row>
    <row r="231" spans="1:7" ht="12.75">
      <c r="A231" s="53" t="s">
        <v>14</v>
      </c>
      <c r="B231" s="51" t="s">
        <v>130</v>
      </c>
      <c r="C231" s="67"/>
      <c r="D231" s="51"/>
      <c r="E231" s="20"/>
      <c r="F231" s="7"/>
      <c r="G231" s="17"/>
    </row>
    <row r="232" spans="1:7" ht="7.5" customHeight="1">
      <c r="A232" s="53"/>
      <c r="B232" s="51"/>
      <c r="C232" s="67"/>
      <c r="D232" s="51"/>
      <c r="E232" s="20"/>
      <c r="F232" s="7"/>
      <c r="G232" s="17"/>
    </row>
    <row r="233" spans="1:7" ht="12.75">
      <c r="A233" s="53"/>
      <c r="B233" s="51" t="s">
        <v>131</v>
      </c>
      <c r="C233" s="51"/>
      <c r="D233" s="51"/>
      <c r="E233" s="7"/>
      <c r="F233" s="7"/>
      <c r="G233" s="7"/>
    </row>
    <row r="234" spans="1:8" ht="12.75">
      <c r="A234" s="53"/>
      <c r="B234" s="51" t="s">
        <v>17</v>
      </c>
      <c r="C234" s="66">
        <v>1</v>
      </c>
      <c r="D234" s="51"/>
      <c r="E234" s="18">
        <v>0</v>
      </c>
      <c r="F234" s="19"/>
      <c r="G234" s="18">
        <f>C234*E234</f>
        <v>0</v>
      </c>
      <c r="H234" s="2">
        <v>0</v>
      </c>
    </row>
    <row r="235" spans="1:7" ht="12.75">
      <c r="A235" s="53"/>
      <c r="B235" s="51" t="s">
        <v>146</v>
      </c>
      <c r="C235" s="51"/>
      <c r="D235" s="51"/>
      <c r="E235" s="42"/>
      <c r="F235" s="7"/>
      <c r="G235" s="7"/>
    </row>
    <row r="236" spans="1:8" ht="12.75">
      <c r="A236" s="53"/>
      <c r="B236" s="51" t="s">
        <v>17</v>
      </c>
      <c r="C236" s="66">
        <v>1</v>
      </c>
      <c r="D236" s="51"/>
      <c r="E236" s="18">
        <v>0</v>
      </c>
      <c r="F236" s="19"/>
      <c r="G236" s="18">
        <f>C236*E236</f>
        <v>0</v>
      </c>
      <c r="H236" s="2">
        <v>0</v>
      </c>
    </row>
    <row r="237" spans="1:7" ht="12.75">
      <c r="A237" s="53"/>
      <c r="B237" s="51" t="s">
        <v>132</v>
      </c>
      <c r="C237" s="51"/>
      <c r="D237" s="51"/>
      <c r="E237" s="42"/>
      <c r="F237" s="7"/>
      <c r="G237" s="7"/>
    </row>
    <row r="238" spans="1:8" ht="12.75">
      <c r="A238" s="53"/>
      <c r="B238" s="51" t="s">
        <v>17</v>
      </c>
      <c r="C238" s="66">
        <v>1</v>
      </c>
      <c r="D238" s="51"/>
      <c r="E238" s="18">
        <v>0</v>
      </c>
      <c r="F238" s="19"/>
      <c r="G238" s="18">
        <f>C238*E238</f>
        <v>0</v>
      </c>
      <c r="H238" s="2">
        <v>0</v>
      </c>
    </row>
    <row r="239" spans="1:7" ht="12.75">
      <c r="A239" s="53"/>
      <c r="B239" s="51" t="s">
        <v>77</v>
      </c>
      <c r="C239" s="51"/>
      <c r="D239" s="51"/>
      <c r="E239" s="7"/>
      <c r="F239" s="7"/>
      <c r="G239" s="7"/>
    </row>
    <row r="240" spans="1:8" ht="12.75">
      <c r="A240" s="53"/>
      <c r="B240" s="51" t="s">
        <v>17</v>
      </c>
      <c r="C240" s="66">
        <v>1</v>
      </c>
      <c r="D240" s="51"/>
      <c r="E240" s="18">
        <v>0</v>
      </c>
      <c r="F240" s="19"/>
      <c r="G240" s="18">
        <f>C240*E240</f>
        <v>0</v>
      </c>
      <c r="H240" s="2">
        <v>0</v>
      </c>
    </row>
    <row r="241" spans="1:7" ht="12.75">
      <c r="A241" s="53"/>
      <c r="B241" s="51" t="s">
        <v>78</v>
      </c>
      <c r="C241" s="51"/>
      <c r="D241" s="51"/>
      <c r="E241" s="7"/>
      <c r="F241" s="7"/>
      <c r="G241" s="7"/>
    </row>
    <row r="242" spans="1:8" ht="12.75">
      <c r="A242" s="53"/>
      <c r="B242" s="51" t="s">
        <v>17</v>
      </c>
      <c r="C242" s="66">
        <v>2</v>
      </c>
      <c r="D242" s="51"/>
      <c r="E242" s="18">
        <v>0</v>
      </c>
      <c r="F242" s="19"/>
      <c r="G242" s="18">
        <f>C242*E242</f>
        <v>0</v>
      </c>
      <c r="H242" s="2">
        <v>0</v>
      </c>
    </row>
    <row r="243" spans="1:7" ht="12.75">
      <c r="A243" s="53"/>
      <c r="B243" s="51" t="s">
        <v>104</v>
      </c>
      <c r="C243" s="51"/>
      <c r="D243" s="51"/>
      <c r="E243" s="7"/>
      <c r="F243" s="7"/>
      <c r="G243" s="7"/>
    </row>
    <row r="244" spans="1:8" ht="12.75">
      <c r="A244" s="53"/>
      <c r="B244" s="51" t="s">
        <v>17</v>
      </c>
      <c r="C244" s="66">
        <v>1</v>
      </c>
      <c r="D244" s="51"/>
      <c r="E244" s="18">
        <v>0</v>
      </c>
      <c r="F244" s="19"/>
      <c r="G244" s="18">
        <f>C244*E244</f>
        <v>0</v>
      </c>
      <c r="H244" s="2">
        <v>0</v>
      </c>
    </row>
    <row r="245" spans="1:7" ht="12.75">
      <c r="A245" s="53"/>
      <c r="B245" s="51" t="s">
        <v>105</v>
      </c>
      <c r="C245" s="51"/>
      <c r="D245" s="51"/>
      <c r="E245" s="7"/>
      <c r="F245" s="7"/>
      <c r="G245" s="7"/>
    </row>
    <row r="246" spans="1:8" ht="12.75">
      <c r="A246" s="53"/>
      <c r="B246" s="51" t="s">
        <v>17</v>
      </c>
      <c r="C246" s="66">
        <v>1</v>
      </c>
      <c r="D246" s="51"/>
      <c r="E246" s="18">
        <v>0</v>
      </c>
      <c r="F246" s="19"/>
      <c r="G246" s="18">
        <f>C246*E246</f>
        <v>0</v>
      </c>
      <c r="H246" s="2">
        <v>0</v>
      </c>
    </row>
    <row r="247" spans="1:7" ht="12.75">
      <c r="A247" s="53"/>
      <c r="B247" s="51" t="s">
        <v>133</v>
      </c>
      <c r="C247" s="51"/>
      <c r="D247" s="51"/>
      <c r="E247" s="7"/>
      <c r="F247" s="7"/>
      <c r="G247" s="7"/>
    </row>
    <row r="248" spans="1:8" ht="12.75">
      <c r="A248" s="53"/>
      <c r="B248" s="51" t="s">
        <v>17</v>
      </c>
      <c r="C248" s="66">
        <v>1</v>
      </c>
      <c r="D248" s="51"/>
      <c r="E248" s="18">
        <v>0</v>
      </c>
      <c r="F248" s="19"/>
      <c r="G248" s="18">
        <f>C248*E248</f>
        <v>0</v>
      </c>
      <c r="H248" s="2">
        <v>0</v>
      </c>
    </row>
    <row r="249" spans="1:7" ht="12.75">
      <c r="A249" s="53"/>
      <c r="B249" s="51" t="s">
        <v>134</v>
      </c>
      <c r="C249" s="67"/>
      <c r="D249" s="51"/>
      <c r="E249" s="20"/>
      <c r="F249" s="7"/>
      <c r="G249" s="17"/>
    </row>
    <row r="250" spans="1:8" ht="12.75">
      <c r="A250" s="53"/>
      <c r="B250" s="51" t="s">
        <v>137</v>
      </c>
      <c r="C250" s="66">
        <v>2</v>
      </c>
      <c r="D250" s="51"/>
      <c r="E250" s="18">
        <v>0</v>
      </c>
      <c r="F250" s="19"/>
      <c r="G250" s="18">
        <f>C250*E250</f>
        <v>0</v>
      </c>
      <c r="H250" s="2">
        <v>0</v>
      </c>
    </row>
    <row r="251" spans="1:7" ht="12.75">
      <c r="A251" s="53"/>
      <c r="B251" s="51" t="s">
        <v>83</v>
      </c>
      <c r="C251" s="51"/>
      <c r="D251" s="51"/>
      <c r="E251" s="7"/>
      <c r="F251" s="7"/>
      <c r="G251" s="7"/>
    </row>
    <row r="252" spans="1:7" ht="12.75">
      <c r="A252" s="53"/>
      <c r="B252" s="51" t="s">
        <v>17</v>
      </c>
      <c r="C252" s="66">
        <v>9</v>
      </c>
      <c r="D252" s="51"/>
      <c r="E252" s="18">
        <v>0</v>
      </c>
      <c r="F252" s="19"/>
      <c r="G252" s="18">
        <f>C252*E252</f>
        <v>0</v>
      </c>
    </row>
    <row r="253" spans="1:7" ht="12.75">
      <c r="A253" s="53"/>
      <c r="B253" s="51" t="s">
        <v>135</v>
      </c>
      <c r="C253" s="51"/>
      <c r="D253" s="51"/>
      <c r="E253" s="7"/>
      <c r="F253" s="7"/>
      <c r="G253" s="7"/>
    </row>
    <row r="254" spans="1:7" ht="12.75">
      <c r="A254" s="53"/>
      <c r="B254" s="51" t="s">
        <v>17</v>
      </c>
      <c r="C254" s="66">
        <v>2</v>
      </c>
      <c r="D254" s="51"/>
      <c r="E254" s="18">
        <v>0</v>
      </c>
      <c r="F254" s="19"/>
      <c r="G254" s="18">
        <f>C254*E254</f>
        <v>0</v>
      </c>
    </row>
    <row r="255" spans="1:7" ht="12.75">
      <c r="A255" s="53"/>
      <c r="B255" s="51" t="s">
        <v>81</v>
      </c>
      <c r="C255" s="51"/>
      <c r="D255" s="51"/>
      <c r="E255" s="7"/>
      <c r="F255" s="7"/>
      <c r="G255" s="7"/>
    </row>
    <row r="256" spans="1:7" ht="12.75">
      <c r="A256" s="53"/>
      <c r="B256" s="51" t="s">
        <v>92</v>
      </c>
      <c r="C256" s="51"/>
      <c r="D256" s="51"/>
      <c r="E256" s="7"/>
      <c r="F256" s="7"/>
      <c r="G256" s="7"/>
    </row>
    <row r="257" spans="1:7" ht="12.75">
      <c r="A257" s="53"/>
      <c r="B257" s="51" t="s">
        <v>17</v>
      </c>
      <c r="C257" s="66">
        <v>72</v>
      </c>
      <c r="D257" s="51"/>
      <c r="E257" s="18">
        <v>0</v>
      </c>
      <c r="F257" s="19"/>
      <c r="G257" s="18">
        <f>C257*E257</f>
        <v>0</v>
      </c>
    </row>
    <row r="258" spans="1:2" ht="12.75">
      <c r="A258" s="53"/>
      <c r="B258" s="51" t="s">
        <v>136</v>
      </c>
    </row>
    <row r="259" spans="1:7" ht="12.75">
      <c r="A259" s="53"/>
      <c r="B259" s="51" t="s">
        <v>17</v>
      </c>
      <c r="C259" s="66">
        <v>20</v>
      </c>
      <c r="D259" s="51"/>
      <c r="E259" s="18">
        <v>0</v>
      </c>
      <c r="F259" s="19"/>
      <c r="G259" s="18">
        <f>C259*E259</f>
        <v>0</v>
      </c>
    </row>
    <row r="260" spans="1:7" ht="12.75">
      <c r="A260" s="53"/>
      <c r="G260" s="43">
        <f>SUM(G234:G259)</f>
        <v>0</v>
      </c>
    </row>
    <row r="261" spans="1:3" ht="12.75">
      <c r="A261" s="53" t="s">
        <v>18</v>
      </c>
      <c r="B261" s="51" t="s">
        <v>138</v>
      </c>
      <c r="C261" s="67"/>
    </row>
    <row r="262" ht="11.25" customHeight="1">
      <c r="A262" s="53"/>
    </row>
    <row r="263" spans="1:7" ht="12.75">
      <c r="A263" s="53"/>
      <c r="B263" s="51" t="s">
        <v>139</v>
      </c>
      <c r="C263" s="51"/>
      <c r="D263" s="51"/>
      <c r="E263" s="7"/>
      <c r="F263" s="7"/>
      <c r="G263" s="7"/>
    </row>
    <row r="264" spans="1:8" ht="12.75">
      <c r="A264" s="53"/>
      <c r="B264" s="51" t="s">
        <v>17</v>
      </c>
      <c r="C264" s="66">
        <v>1</v>
      </c>
      <c r="D264" s="51"/>
      <c r="E264" s="18">
        <v>0</v>
      </c>
      <c r="F264" s="19"/>
      <c r="G264" s="18">
        <f>C264*E264</f>
        <v>0</v>
      </c>
      <c r="H264" s="2">
        <v>1</v>
      </c>
    </row>
    <row r="265" spans="1:2" ht="12.75">
      <c r="A265" s="53"/>
      <c r="B265" s="51" t="s">
        <v>140</v>
      </c>
    </row>
    <row r="266" spans="1:8" ht="12.75">
      <c r="A266" s="53"/>
      <c r="B266" s="51" t="s">
        <v>17</v>
      </c>
      <c r="C266" s="66">
        <v>1</v>
      </c>
      <c r="D266" s="51"/>
      <c r="E266" s="18">
        <v>0</v>
      </c>
      <c r="F266" s="19"/>
      <c r="G266" s="18">
        <f>C266*E266</f>
        <v>0</v>
      </c>
      <c r="H266" s="2">
        <v>1</v>
      </c>
    </row>
    <row r="267" spans="1:7" ht="12.75">
      <c r="A267" s="53"/>
      <c r="B267" s="51" t="s">
        <v>76</v>
      </c>
      <c r="C267" s="51"/>
      <c r="D267" s="51"/>
      <c r="E267" s="7"/>
      <c r="F267" s="7"/>
      <c r="G267" s="7"/>
    </row>
    <row r="268" spans="1:8" ht="12.75">
      <c r="A268" s="53"/>
      <c r="B268" s="51" t="s">
        <v>17</v>
      </c>
      <c r="C268" s="66">
        <v>1</v>
      </c>
      <c r="D268" s="51"/>
      <c r="E268" s="18">
        <v>0</v>
      </c>
      <c r="F268" s="19"/>
      <c r="G268" s="18">
        <f>C268*E268</f>
        <v>0</v>
      </c>
      <c r="H268" s="2">
        <v>1</v>
      </c>
    </row>
    <row r="269" spans="1:7" ht="12.75">
      <c r="A269" s="53"/>
      <c r="B269" s="51" t="s">
        <v>96</v>
      </c>
      <c r="C269" s="51"/>
      <c r="D269" s="51"/>
      <c r="E269" s="7"/>
      <c r="F269" s="7"/>
      <c r="G269" s="7"/>
    </row>
    <row r="270" spans="1:8" ht="12.75">
      <c r="A270" s="53"/>
      <c r="B270" s="51" t="s">
        <v>17</v>
      </c>
      <c r="C270" s="66">
        <v>1</v>
      </c>
      <c r="D270" s="51"/>
      <c r="E270" s="18">
        <v>0</v>
      </c>
      <c r="F270" s="19"/>
      <c r="G270" s="18">
        <f>C270*E270</f>
        <v>0</v>
      </c>
      <c r="H270" s="2">
        <v>1</v>
      </c>
    </row>
    <row r="271" spans="1:7" ht="12.75">
      <c r="A271" s="53"/>
      <c r="B271" s="51" t="s">
        <v>101</v>
      </c>
      <c r="C271" s="66"/>
      <c r="D271" s="51"/>
      <c r="E271" s="17"/>
      <c r="F271" s="7"/>
      <c r="G271" s="17"/>
    </row>
    <row r="272" spans="1:8" ht="12.75">
      <c r="A272" s="53"/>
      <c r="B272" s="51" t="s">
        <v>17</v>
      </c>
      <c r="C272" s="66">
        <v>1</v>
      </c>
      <c r="D272" s="51"/>
      <c r="E272" s="18">
        <v>0</v>
      </c>
      <c r="F272" s="19"/>
      <c r="G272" s="18">
        <f>C272*E272</f>
        <v>0</v>
      </c>
      <c r="H272" s="2">
        <v>1</v>
      </c>
    </row>
    <row r="273" spans="1:7" ht="12.75">
      <c r="A273" s="53"/>
      <c r="B273" s="51" t="s">
        <v>141</v>
      </c>
      <c r="C273" s="51"/>
      <c r="D273" s="51"/>
      <c r="E273" s="7"/>
      <c r="F273" s="7"/>
      <c r="G273" s="7"/>
    </row>
    <row r="274" spans="1:8" ht="12.75">
      <c r="A274" s="53"/>
      <c r="B274" s="51" t="s">
        <v>17</v>
      </c>
      <c r="C274" s="66">
        <v>1</v>
      </c>
      <c r="D274" s="51"/>
      <c r="E274" s="18">
        <v>0</v>
      </c>
      <c r="F274" s="19"/>
      <c r="G274" s="18">
        <f>C274*E274</f>
        <v>0</v>
      </c>
      <c r="H274" s="2">
        <v>1</v>
      </c>
    </row>
    <row r="275" spans="1:7" ht="12.75">
      <c r="A275" s="53"/>
      <c r="B275" s="51" t="s">
        <v>81</v>
      </c>
      <c r="C275" s="51"/>
      <c r="D275" s="51"/>
      <c r="E275" s="7"/>
      <c r="F275" s="7"/>
      <c r="G275" s="7"/>
    </row>
    <row r="276" spans="1:7" ht="12.75">
      <c r="A276" s="53"/>
      <c r="B276" s="51" t="s">
        <v>92</v>
      </c>
      <c r="C276" s="51"/>
      <c r="D276" s="51"/>
      <c r="E276" s="7"/>
      <c r="F276" s="7"/>
      <c r="G276" s="7"/>
    </row>
    <row r="277" spans="1:7" ht="12.75">
      <c r="A277" s="53"/>
      <c r="B277" s="51" t="s">
        <v>17</v>
      </c>
      <c r="C277" s="66">
        <v>12</v>
      </c>
      <c r="D277" s="51"/>
      <c r="E277" s="18">
        <v>0</v>
      </c>
      <c r="F277" s="19"/>
      <c r="G277" s="18">
        <f>C277*E277</f>
        <v>0</v>
      </c>
    </row>
    <row r="278" spans="1:7" ht="12.75">
      <c r="A278" s="53"/>
      <c r="B278" s="51" t="s">
        <v>83</v>
      </c>
      <c r="C278" s="51"/>
      <c r="D278" s="51"/>
      <c r="E278" s="7"/>
      <c r="F278" s="7"/>
      <c r="G278" s="7"/>
    </row>
    <row r="279" spans="1:7" ht="12.75">
      <c r="A279" s="53"/>
      <c r="B279" s="51" t="s">
        <v>17</v>
      </c>
      <c r="C279" s="66">
        <v>3</v>
      </c>
      <c r="D279" s="51"/>
      <c r="E279" s="18">
        <v>0</v>
      </c>
      <c r="F279" s="19"/>
      <c r="G279" s="18">
        <f>C279*E279</f>
        <v>0</v>
      </c>
    </row>
    <row r="280" spans="1:7" ht="12.75">
      <c r="A280" s="53"/>
      <c r="G280" s="43">
        <f>SUM(G263:G279)</f>
        <v>0</v>
      </c>
    </row>
    <row r="281" ht="12.75">
      <c r="A281" s="53"/>
    </row>
    <row r="282" spans="1:3" ht="12.75">
      <c r="A282" s="53" t="s">
        <v>21</v>
      </c>
      <c r="B282" s="51" t="s">
        <v>142</v>
      </c>
      <c r="C282" s="67"/>
    </row>
    <row r="283" ht="10.5" customHeight="1">
      <c r="A283" s="53"/>
    </row>
    <row r="284" spans="1:7" ht="12.75">
      <c r="A284" s="53"/>
      <c r="B284" s="51" t="s">
        <v>143</v>
      </c>
      <c r="C284" s="51"/>
      <c r="D284" s="51"/>
      <c r="E284" s="7"/>
      <c r="F284" s="7"/>
      <c r="G284" s="7"/>
    </row>
    <row r="285" spans="1:8" ht="12.75">
      <c r="A285" s="53"/>
      <c r="B285" s="51" t="s">
        <v>17</v>
      </c>
      <c r="C285" s="66">
        <v>1</v>
      </c>
      <c r="D285" s="51"/>
      <c r="E285" s="18">
        <v>0</v>
      </c>
      <c r="F285" s="19"/>
      <c r="G285" s="18">
        <f>C285*E285</f>
        <v>0</v>
      </c>
      <c r="H285" s="2">
        <v>1</v>
      </c>
    </row>
    <row r="286" spans="1:7" ht="12.75">
      <c r="A286" s="53"/>
      <c r="B286" s="51" t="s">
        <v>131</v>
      </c>
      <c r="C286" s="51"/>
      <c r="D286" s="51"/>
      <c r="E286" s="7"/>
      <c r="F286" s="7"/>
      <c r="G286" s="7"/>
    </row>
    <row r="287" spans="1:8" ht="12.75">
      <c r="A287" s="53"/>
      <c r="B287" s="51" t="s">
        <v>17</v>
      </c>
      <c r="C287" s="66">
        <v>1</v>
      </c>
      <c r="D287" s="51"/>
      <c r="E287" s="18">
        <v>0</v>
      </c>
      <c r="F287" s="19"/>
      <c r="G287" s="18">
        <f>C287*E287</f>
        <v>0</v>
      </c>
      <c r="H287" s="2">
        <v>1</v>
      </c>
    </row>
    <row r="288" spans="1:7" ht="12.75">
      <c r="A288" s="53"/>
      <c r="B288" s="51" t="s">
        <v>144</v>
      </c>
      <c r="C288" s="51"/>
      <c r="D288" s="51"/>
      <c r="E288" s="7"/>
      <c r="F288" s="7"/>
      <c r="G288" s="7"/>
    </row>
    <row r="289" spans="1:8" ht="12.75">
      <c r="A289" s="53"/>
      <c r="B289" s="51" t="s">
        <v>17</v>
      </c>
      <c r="C289" s="66">
        <v>1</v>
      </c>
      <c r="D289" s="51"/>
      <c r="E289" s="18">
        <v>0</v>
      </c>
      <c r="F289" s="19"/>
      <c r="G289" s="18">
        <f>C289*E289</f>
        <v>0</v>
      </c>
      <c r="H289" s="2">
        <v>1</v>
      </c>
    </row>
    <row r="290" spans="1:7" ht="12.75">
      <c r="A290" s="53"/>
      <c r="B290" s="51" t="s">
        <v>146</v>
      </c>
      <c r="C290" s="51"/>
      <c r="D290" s="51"/>
      <c r="E290" s="42"/>
      <c r="F290" s="7"/>
      <c r="G290" s="7"/>
    </row>
    <row r="291" spans="1:8" ht="12.75">
      <c r="A291" s="53"/>
      <c r="B291" s="51" t="s">
        <v>17</v>
      </c>
      <c r="C291" s="66">
        <v>1</v>
      </c>
      <c r="D291" s="51"/>
      <c r="E291" s="18">
        <v>0</v>
      </c>
      <c r="F291" s="19"/>
      <c r="G291" s="18">
        <f>C291*E291</f>
        <v>0</v>
      </c>
      <c r="H291" s="2">
        <v>1</v>
      </c>
    </row>
    <row r="292" spans="1:7" ht="12.75">
      <c r="A292" s="53"/>
      <c r="B292" s="51" t="s">
        <v>145</v>
      </c>
      <c r="C292" s="51"/>
      <c r="D292" s="51"/>
      <c r="E292" s="42"/>
      <c r="F292" s="7"/>
      <c r="G292" s="7"/>
    </row>
    <row r="293" spans="1:8" ht="12.75">
      <c r="A293" s="53"/>
      <c r="B293" s="51" t="s">
        <v>17</v>
      </c>
      <c r="C293" s="66">
        <v>1</v>
      </c>
      <c r="D293" s="51"/>
      <c r="E293" s="18">
        <v>0</v>
      </c>
      <c r="F293" s="19"/>
      <c r="G293" s="18">
        <f>C293*E293</f>
        <v>0</v>
      </c>
      <c r="H293" s="2">
        <v>1</v>
      </c>
    </row>
    <row r="294" spans="1:7" ht="12.75">
      <c r="A294" s="53"/>
      <c r="B294" s="51" t="s">
        <v>80</v>
      </c>
      <c r="C294" s="51"/>
      <c r="D294" s="51"/>
      <c r="E294" s="7"/>
      <c r="F294" s="7"/>
      <c r="G294" s="7"/>
    </row>
    <row r="295" spans="1:8" ht="12.75">
      <c r="A295" s="53"/>
      <c r="B295" s="51" t="s">
        <v>17</v>
      </c>
      <c r="C295" s="66">
        <v>1</v>
      </c>
      <c r="D295" s="51"/>
      <c r="E295" s="18">
        <v>0</v>
      </c>
      <c r="F295" s="19"/>
      <c r="G295" s="18">
        <f>C295*E295</f>
        <v>0</v>
      </c>
      <c r="H295" s="2">
        <v>1</v>
      </c>
    </row>
    <row r="296" spans="1:7" ht="12.75">
      <c r="A296" s="53"/>
      <c r="B296" s="51" t="s">
        <v>147</v>
      </c>
      <c r="C296" s="51"/>
      <c r="D296" s="51"/>
      <c r="E296" s="7"/>
      <c r="F296" s="7"/>
      <c r="G296" s="7"/>
    </row>
    <row r="297" spans="1:8" ht="12.75">
      <c r="A297" s="53"/>
      <c r="B297" s="51" t="s">
        <v>17</v>
      </c>
      <c r="C297" s="66">
        <v>1</v>
      </c>
      <c r="D297" s="51"/>
      <c r="E297" s="18">
        <v>0</v>
      </c>
      <c r="F297" s="19"/>
      <c r="G297" s="18">
        <f>C297*E297</f>
        <v>0</v>
      </c>
      <c r="H297" s="2">
        <v>1</v>
      </c>
    </row>
    <row r="298" spans="1:7" ht="12.75">
      <c r="A298" s="53"/>
      <c r="B298" s="51" t="s">
        <v>149</v>
      </c>
      <c r="C298" s="51"/>
      <c r="D298" s="51"/>
      <c r="E298" s="7"/>
      <c r="F298" s="7"/>
      <c r="G298" s="7"/>
    </row>
    <row r="299" spans="1:8" ht="12.75">
      <c r="A299" s="53"/>
      <c r="B299" s="51" t="s">
        <v>17</v>
      </c>
      <c r="C299" s="66">
        <v>2</v>
      </c>
      <c r="D299" s="51"/>
      <c r="E299" s="18">
        <v>0</v>
      </c>
      <c r="F299" s="19"/>
      <c r="G299" s="18">
        <f>C299*E299</f>
        <v>0</v>
      </c>
      <c r="H299" s="2">
        <v>2</v>
      </c>
    </row>
    <row r="300" spans="1:7" ht="12.75">
      <c r="A300" s="53"/>
      <c r="B300" s="51" t="s">
        <v>79</v>
      </c>
      <c r="C300" s="51"/>
      <c r="D300" s="51"/>
      <c r="E300" s="7"/>
      <c r="F300" s="7"/>
      <c r="G300" s="7"/>
    </row>
    <row r="301" spans="1:8" ht="12.75">
      <c r="A301" s="53"/>
      <c r="B301" s="51" t="s">
        <v>17</v>
      </c>
      <c r="C301" s="66">
        <v>1</v>
      </c>
      <c r="D301" s="51"/>
      <c r="E301" s="18">
        <v>0</v>
      </c>
      <c r="F301" s="19"/>
      <c r="G301" s="18">
        <f>C301*E301</f>
        <v>0</v>
      </c>
      <c r="H301" s="2">
        <v>1</v>
      </c>
    </row>
    <row r="302" spans="1:7" ht="12.75">
      <c r="A302" s="53"/>
      <c r="B302" s="51" t="s">
        <v>148</v>
      </c>
      <c r="C302" s="51"/>
      <c r="D302" s="51"/>
      <c r="E302" s="7"/>
      <c r="F302" s="7"/>
      <c r="G302" s="7"/>
    </row>
    <row r="303" spans="1:8" ht="12.75">
      <c r="A303" s="53"/>
      <c r="B303" s="51" t="s">
        <v>17</v>
      </c>
      <c r="C303" s="66">
        <v>1</v>
      </c>
      <c r="D303" s="51"/>
      <c r="E303" s="18">
        <v>0</v>
      </c>
      <c r="F303" s="19"/>
      <c r="G303" s="18">
        <f>C303*E303</f>
        <v>0</v>
      </c>
      <c r="H303" s="2">
        <v>1</v>
      </c>
    </row>
    <row r="304" spans="1:7" ht="12.75">
      <c r="A304" s="53"/>
      <c r="B304" s="51" t="s">
        <v>96</v>
      </c>
      <c r="C304" s="51"/>
      <c r="D304" s="51"/>
      <c r="E304" s="7"/>
      <c r="F304" s="7"/>
      <c r="G304" s="7"/>
    </row>
    <row r="305" spans="1:8" ht="12.75">
      <c r="A305" s="53"/>
      <c r="B305" s="51" t="s">
        <v>17</v>
      </c>
      <c r="C305" s="66">
        <v>1</v>
      </c>
      <c r="D305" s="51"/>
      <c r="E305" s="18">
        <v>0</v>
      </c>
      <c r="F305" s="19"/>
      <c r="G305" s="18">
        <f>C305*E305</f>
        <v>0</v>
      </c>
      <c r="H305" s="2">
        <v>1</v>
      </c>
    </row>
    <row r="306" spans="1:7" ht="12.75">
      <c r="A306" s="53"/>
      <c r="B306" s="51" t="s">
        <v>101</v>
      </c>
      <c r="C306" s="66"/>
      <c r="D306" s="51"/>
      <c r="E306" s="17"/>
      <c r="F306" s="7"/>
      <c r="G306" s="17"/>
    </row>
    <row r="307" spans="1:8" ht="12.75">
      <c r="A307" s="53"/>
      <c r="B307" s="51" t="s">
        <v>17</v>
      </c>
      <c r="C307" s="66">
        <v>1</v>
      </c>
      <c r="D307" s="51"/>
      <c r="E307" s="18">
        <v>0</v>
      </c>
      <c r="F307" s="19"/>
      <c r="G307" s="18">
        <f>C307*E307</f>
        <v>0</v>
      </c>
      <c r="H307" s="2">
        <v>1</v>
      </c>
    </row>
    <row r="308" spans="1:7" ht="12.75">
      <c r="A308" s="53"/>
      <c r="B308" s="51" t="s">
        <v>76</v>
      </c>
      <c r="C308" s="51"/>
      <c r="D308" s="51"/>
      <c r="E308" s="7"/>
      <c r="F308" s="7"/>
      <c r="G308" s="7"/>
    </row>
    <row r="309" spans="1:8" ht="12.75">
      <c r="A309" s="53"/>
      <c r="B309" s="51" t="s">
        <v>17</v>
      </c>
      <c r="C309" s="66">
        <v>1</v>
      </c>
      <c r="D309" s="51"/>
      <c r="E309" s="18">
        <v>0</v>
      </c>
      <c r="F309" s="19"/>
      <c r="G309" s="18">
        <f>C309*E309</f>
        <v>0</v>
      </c>
      <c r="H309" s="2">
        <v>1</v>
      </c>
    </row>
    <row r="310" spans="1:7" ht="12.75">
      <c r="A310" s="53"/>
      <c r="B310" s="51" t="s">
        <v>96</v>
      </c>
      <c r="C310" s="51"/>
      <c r="D310" s="51"/>
      <c r="E310" s="7"/>
      <c r="F310" s="7"/>
      <c r="G310" s="7"/>
    </row>
    <row r="311" spans="1:8" ht="12.75">
      <c r="A311" s="53"/>
      <c r="B311" s="51" t="s">
        <v>17</v>
      </c>
      <c r="C311" s="66">
        <v>1</v>
      </c>
      <c r="D311" s="51"/>
      <c r="E311" s="18">
        <v>0</v>
      </c>
      <c r="F311" s="19"/>
      <c r="G311" s="18">
        <f>C311*E311</f>
        <v>0</v>
      </c>
      <c r="H311" s="2">
        <v>1</v>
      </c>
    </row>
    <row r="312" spans="1:7" ht="12.75">
      <c r="A312" s="53"/>
      <c r="B312" s="51" t="s">
        <v>101</v>
      </c>
      <c r="C312" s="66"/>
      <c r="D312" s="51"/>
      <c r="E312" s="17"/>
      <c r="F312" s="7"/>
      <c r="G312" s="17"/>
    </row>
    <row r="313" spans="1:8" ht="12.75">
      <c r="A313" s="53"/>
      <c r="B313" s="51" t="s">
        <v>17</v>
      </c>
      <c r="C313" s="66">
        <v>1</v>
      </c>
      <c r="D313" s="51"/>
      <c r="E313" s="18">
        <v>0</v>
      </c>
      <c r="F313" s="19"/>
      <c r="G313" s="18">
        <f>C313*E313</f>
        <v>0</v>
      </c>
      <c r="H313" s="2">
        <v>1</v>
      </c>
    </row>
    <row r="314" spans="1:7" ht="12.75">
      <c r="A314" s="53"/>
      <c r="B314" s="51" t="s">
        <v>83</v>
      </c>
      <c r="C314" s="51"/>
      <c r="D314" s="51"/>
      <c r="E314" s="7"/>
      <c r="F314" s="7"/>
      <c r="G314" s="7"/>
    </row>
    <row r="315" spans="1:7" ht="12.75">
      <c r="A315" s="53"/>
      <c r="B315" s="51" t="s">
        <v>17</v>
      </c>
      <c r="C315" s="66">
        <v>10</v>
      </c>
      <c r="D315" s="51"/>
      <c r="E315" s="18">
        <v>0</v>
      </c>
      <c r="F315" s="19"/>
      <c r="G315" s="18">
        <f>C315*E315</f>
        <v>0</v>
      </c>
    </row>
    <row r="316" spans="1:7" ht="12.75">
      <c r="A316" s="53"/>
      <c r="B316" s="51" t="s">
        <v>135</v>
      </c>
      <c r="C316" s="51"/>
      <c r="D316" s="51"/>
      <c r="E316" s="7"/>
      <c r="F316" s="7"/>
      <c r="G316" s="7"/>
    </row>
    <row r="317" spans="1:7" ht="12.75">
      <c r="A317" s="53"/>
      <c r="B317" s="51" t="s">
        <v>17</v>
      </c>
      <c r="C317" s="66">
        <v>4</v>
      </c>
      <c r="D317" s="51"/>
      <c r="E317" s="18">
        <v>0</v>
      </c>
      <c r="F317" s="19"/>
      <c r="G317" s="18">
        <f>C317*E317</f>
        <v>0</v>
      </c>
    </row>
    <row r="318" spans="1:7" ht="12.75">
      <c r="A318" s="53"/>
      <c r="B318" s="51"/>
      <c r="C318" s="66"/>
      <c r="D318" s="51"/>
      <c r="E318" s="18"/>
      <c r="F318" s="19"/>
      <c r="G318" s="18"/>
    </row>
    <row r="319" spans="1:7" ht="12.75">
      <c r="A319" s="53"/>
      <c r="B319" s="51"/>
      <c r="C319" s="66"/>
      <c r="D319" s="51"/>
      <c r="E319" s="18"/>
      <c r="F319" s="19"/>
      <c r="G319" s="18"/>
    </row>
    <row r="320" spans="1:7" ht="12.75">
      <c r="A320" s="53"/>
      <c r="B320" s="51" t="s">
        <v>81</v>
      </c>
      <c r="C320" s="51"/>
      <c r="D320" s="51"/>
      <c r="E320" s="7"/>
      <c r="F320" s="7"/>
      <c r="G320" s="7"/>
    </row>
    <row r="321" spans="1:7" ht="12.75">
      <c r="A321" s="53"/>
      <c r="B321" s="51" t="s">
        <v>92</v>
      </c>
      <c r="C321" s="51"/>
      <c r="D321" s="51"/>
      <c r="E321" s="7"/>
      <c r="F321" s="7"/>
      <c r="G321" s="7"/>
    </row>
    <row r="322" spans="1:7" ht="12.75">
      <c r="A322" s="53"/>
      <c r="B322" s="51" t="s">
        <v>17</v>
      </c>
      <c r="C322" s="66">
        <v>30</v>
      </c>
      <c r="D322" s="51"/>
      <c r="E322" s="18">
        <v>0</v>
      </c>
      <c r="F322" s="19"/>
      <c r="G322" s="18">
        <f>C322*E322</f>
        <v>0</v>
      </c>
    </row>
    <row r="323" spans="1:2" ht="12.75">
      <c r="A323" s="53"/>
      <c r="B323" s="51" t="s">
        <v>136</v>
      </c>
    </row>
    <row r="324" spans="1:7" ht="12.75">
      <c r="A324" s="53"/>
      <c r="B324" s="51" t="s">
        <v>17</v>
      </c>
      <c r="C324" s="66">
        <v>32</v>
      </c>
      <c r="D324" s="51"/>
      <c r="E324" s="18">
        <v>0</v>
      </c>
      <c r="F324" s="19"/>
      <c r="G324" s="18">
        <f>C324*E324</f>
        <v>0</v>
      </c>
    </row>
    <row r="325" spans="1:7" ht="12.75">
      <c r="A325" s="53"/>
      <c r="G325" s="43">
        <f>SUM(G284:G324)</f>
        <v>0</v>
      </c>
    </row>
    <row r="326" ht="12.75">
      <c r="A326" s="53"/>
    </row>
    <row r="327" spans="1:3" ht="12.75">
      <c r="A327" s="53" t="s">
        <v>23</v>
      </c>
      <c r="B327" s="51" t="s">
        <v>150</v>
      </c>
      <c r="C327" s="67"/>
    </row>
    <row r="328" ht="12.75">
      <c r="A328" s="53"/>
    </row>
    <row r="329" spans="1:7" ht="12.75">
      <c r="A329" s="53"/>
      <c r="B329" s="51" t="s">
        <v>151</v>
      </c>
      <c r="C329" s="51"/>
      <c r="D329" s="51"/>
      <c r="E329" s="7"/>
      <c r="F329" s="7"/>
      <c r="G329" s="7"/>
    </row>
    <row r="330" spans="1:8" ht="12.75">
      <c r="A330" s="53"/>
      <c r="B330" s="51" t="s">
        <v>17</v>
      </c>
      <c r="C330" s="66">
        <v>2</v>
      </c>
      <c r="D330" s="51"/>
      <c r="E330" s="18">
        <v>0</v>
      </c>
      <c r="F330" s="19"/>
      <c r="G330" s="18">
        <f>C330*E330</f>
        <v>0</v>
      </c>
      <c r="H330" s="2">
        <v>2</v>
      </c>
    </row>
    <row r="331" spans="1:2" ht="12.75">
      <c r="A331" s="53"/>
      <c r="B331" s="51" t="s">
        <v>140</v>
      </c>
    </row>
    <row r="332" spans="1:8" ht="12.75">
      <c r="A332" s="53"/>
      <c r="B332" s="51" t="s">
        <v>17</v>
      </c>
      <c r="C332" s="66">
        <v>2</v>
      </c>
      <c r="D332" s="51"/>
      <c r="E332" s="18">
        <v>0</v>
      </c>
      <c r="F332" s="19"/>
      <c r="G332" s="18">
        <f>C332*E332</f>
        <v>0</v>
      </c>
      <c r="H332" s="2">
        <v>2</v>
      </c>
    </row>
    <row r="333" spans="1:7" ht="12.75">
      <c r="A333" s="53"/>
      <c r="G333" s="43">
        <f>SUM(G330:G332)</f>
        <v>0</v>
      </c>
    </row>
    <row r="334" ht="12.75">
      <c r="A334" s="53"/>
    </row>
    <row r="335" spans="1:3" ht="12.75">
      <c r="A335" s="53" t="s">
        <v>28</v>
      </c>
      <c r="B335" s="51" t="s">
        <v>152</v>
      </c>
      <c r="C335" s="67"/>
    </row>
    <row r="336" ht="12.75">
      <c r="A336" s="53"/>
    </row>
    <row r="337" spans="1:7" ht="12.75">
      <c r="A337" s="53"/>
      <c r="B337" s="51" t="s">
        <v>153</v>
      </c>
      <c r="C337" s="51"/>
      <c r="D337" s="51"/>
      <c r="E337" s="7"/>
      <c r="F337" s="7"/>
      <c r="G337" s="7"/>
    </row>
    <row r="338" spans="1:8" ht="12.75">
      <c r="A338" s="53"/>
      <c r="B338" s="51" t="s">
        <v>17</v>
      </c>
      <c r="C338" s="66">
        <v>2</v>
      </c>
      <c r="D338" s="51"/>
      <c r="E338" s="18">
        <v>0</v>
      </c>
      <c r="F338" s="19"/>
      <c r="G338" s="18">
        <f>C338*E338</f>
        <v>0</v>
      </c>
      <c r="H338" s="2">
        <v>2</v>
      </c>
    </row>
    <row r="339" spans="1:2" ht="12.75">
      <c r="A339" s="53"/>
      <c r="B339" s="51" t="s">
        <v>140</v>
      </c>
    </row>
    <row r="340" spans="1:8" ht="12.75">
      <c r="A340" s="53"/>
      <c r="B340" s="51" t="s">
        <v>17</v>
      </c>
      <c r="C340" s="66">
        <v>2</v>
      </c>
      <c r="D340" s="51"/>
      <c r="E340" s="18">
        <v>0</v>
      </c>
      <c r="F340" s="19"/>
      <c r="G340" s="18">
        <f>C340*E340</f>
        <v>0</v>
      </c>
      <c r="H340" s="2">
        <v>2</v>
      </c>
    </row>
    <row r="341" spans="1:7" ht="12.75">
      <c r="A341" s="53"/>
      <c r="G341" s="43">
        <f>SUM(G338:G340)</f>
        <v>0</v>
      </c>
    </row>
    <row r="342" spans="1:7" ht="12.75">
      <c r="A342" s="53"/>
      <c r="G342" s="44"/>
    </row>
    <row r="343" spans="1:7" ht="12.75">
      <c r="A343" s="53" t="s">
        <v>31</v>
      </c>
      <c r="B343" s="51" t="s">
        <v>154</v>
      </c>
      <c r="C343" s="67"/>
      <c r="G343" s="44"/>
    </row>
    <row r="344" spans="1:7" ht="12.75">
      <c r="A344" s="53"/>
      <c r="G344" s="44"/>
    </row>
    <row r="345" spans="1:7" ht="12.75">
      <c r="A345" s="53"/>
      <c r="B345" s="51" t="s">
        <v>143</v>
      </c>
      <c r="C345" s="51"/>
      <c r="D345" s="51"/>
      <c r="E345" s="7"/>
      <c r="F345" s="7"/>
      <c r="G345" s="7"/>
    </row>
    <row r="346" spans="1:8" ht="12.75">
      <c r="A346" s="53"/>
      <c r="B346" s="51" t="s">
        <v>17</v>
      </c>
      <c r="C346" s="66">
        <v>1</v>
      </c>
      <c r="D346" s="51"/>
      <c r="E346" s="18">
        <v>0</v>
      </c>
      <c r="F346" s="19"/>
      <c r="G346" s="18">
        <f>C346*E346</f>
        <v>0</v>
      </c>
      <c r="H346" s="2">
        <v>1</v>
      </c>
    </row>
    <row r="347" spans="1:7" ht="12.75">
      <c r="A347" s="53"/>
      <c r="B347" s="51" t="s">
        <v>131</v>
      </c>
      <c r="C347" s="51"/>
      <c r="D347" s="51"/>
      <c r="E347" s="7">
        <v>0</v>
      </c>
      <c r="F347" s="7"/>
      <c r="G347" s="7"/>
    </row>
    <row r="348" spans="1:8" ht="12.75">
      <c r="A348" s="53"/>
      <c r="B348" s="51" t="s">
        <v>17</v>
      </c>
      <c r="C348" s="66">
        <v>1</v>
      </c>
      <c r="D348" s="51"/>
      <c r="E348" s="18">
        <v>0</v>
      </c>
      <c r="F348" s="19"/>
      <c r="G348" s="18">
        <f>C348*E348</f>
        <v>0</v>
      </c>
      <c r="H348" s="2">
        <v>1</v>
      </c>
    </row>
    <row r="349" spans="1:7" ht="12.75">
      <c r="A349" s="53"/>
      <c r="B349" s="51" t="s">
        <v>144</v>
      </c>
      <c r="C349" s="51"/>
      <c r="D349" s="51"/>
      <c r="E349" s="7"/>
      <c r="F349" s="7"/>
      <c r="G349" s="7"/>
    </row>
    <row r="350" spans="1:8" ht="12.75">
      <c r="A350" s="53"/>
      <c r="B350" s="51" t="s">
        <v>17</v>
      </c>
      <c r="C350" s="66">
        <v>1</v>
      </c>
      <c r="D350" s="51"/>
      <c r="E350" s="18">
        <v>0</v>
      </c>
      <c r="F350" s="19"/>
      <c r="G350" s="18">
        <f>C350*E350</f>
        <v>0</v>
      </c>
      <c r="H350" s="2">
        <v>1</v>
      </c>
    </row>
    <row r="351" spans="1:7" ht="12.75">
      <c r="A351" s="53"/>
      <c r="B351" s="51" t="s">
        <v>146</v>
      </c>
      <c r="C351" s="51"/>
      <c r="D351" s="51"/>
      <c r="E351" s="42"/>
      <c r="F351" s="7"/>
      <c r="G351" s="7"/>
    </row>
    <row r="352" spans="1:8" ht="12.75">
      <c r="A352" s="53"/>
      <c r="B352" s="51" t="s">
        <v>17</v>
      </c>
      <c r="C352" s="66">
        <v>1</v>
      </c>
      <c r="D352" s="51"/>
      <c r="E352" s="18">
        <v>0</v>
      </c>
      <c r="F352" s="19"/>
      <c r="G352" s="18">
        <f>C352*E352</f>
        <v>0</v>
      </c>
      <c r="H352" s="2">
        <v>1</v>
      </c>
    </row>
    <row r="353" spans="1:7" ht="12.75">
      <c r="A353" s="53"/>
      <c r="B353" s="51" t="s">
        <v>155</v>
      </c>
      <c r="C353" s="51"/>
      <c r="D353" s="51"/>
      <c r="E353" s="42"/>
      <c r="F353" s="7"/>
      <c r="G353" s="7"/>
    </row>
    <row r="354" spans="1:8" ht="12.75">
      <c r="A354" s="53"/>
      <c r="B354" s="51" t="s">
        <v>17</v>
      </c>
      <c r="C354" s="66">
        <v>1</v>
      </c>
      <c r="D354" s="51"/>
      <c r="E354" s="18">
        <v>0</v>
      </c>
      <c r="F354" s="19"/>
      <c r="G354" s="18">
        <f>C354*E354</f>
        <v>0</v>
      </c>
      <c r="H354" s="2">
        <v>1</v>
      </c>
    </row>
    <row r="355" spans="1:7" ht="12.75">
      <c r="A355" s="53"/>
      <c r="B355" s="51" t="s">
        <v>80</v>
      </c>
      <c r="C355" s="51"/>
      <c r="D355" s="51"/>
      <c r="E355" s="7"/>
      <c r="F355" s="7"/>
      <c r="G355" s="7"/>
    </row>
    <row r="356" spans="1:8" ht="12.75">
      <c r="A356" s="53"/>
      <c r="B356" s="51" t="s">
        <v>17</v>
      </c>
      <c r="C356" s="66">
        <v>1</v>
      </c>
      <c r="D356" s="51"/>
      <c r="E356" s="18">
        <v>0</v>
      </c>
      <c r="F356" s="19"/>
      <c r="G356" s="18">
        <f>C356*E356</f>
        <v>0</v>
      </c>
      <c r="H356" s="2">
        <v>1</v>
      </c>
    </row>
    <row r="357" spans="1:7" ht="12.75">
      <c r="A357" s="53"/>
      <c r="B357" s="51" t="s">
        <v>153</v>
      </c>
      <c r="C357" s="51"/>
      <c r="D357" s="51"/>
      <c r="E357" s="7"/>
      <c r="F357" s="7"/>
      <c r="G357" s="7"/>
    </row>
    <row r="358" spans="1:8" ht="12.75">
      <c r="A358" s="53"/>
      <c r="B358" s="51" t="s">
        <v>17</v>
      </c>
      <c r="C358" s="66">
        <v>1</v>
      </c>
      <c r="D358" s="51"/>
      <c r="E358" s="18">
        <v>0</v>
      </c>
      <c r="F358" s="19"/>
      <c r="G358" s="18">
        <f>C358*E358</f>
        <v>0</v>
      </c>
      <c r="H358" s="2">
        <v>1</v>
      </c>
    </row>
    <row r="359" spans="1:7" ht="12.75">
      <c r="A359" s="53"/>
      <c r="B359" s="51" t="s">
        <v>147</v>
      </c>
      <c r="C359" s="51"/>
      <c r="D359" s="51"/>
      <c r="E359" s="7"/>
      <c r="F359" s="7"/>
      <c r="G359" s="7"/>
    </row>
    <row r="360" spans="1:8" ht="12.75">
      <c r="A360" s="53"/>
      <c r="B360" s="51" t="s">
        <v>17</v>
      </c>
      <c r="C360" s="66">
        <v>1</v>
      </c>
      <c r="D360" s="51"/>
      <c r="E360" s="18">
        <v>0</v>
      </c>
      <c r="F360" s="19"/>
      <c r="G360" s="18">
        <f>C360*E360</f>
        <v>0</v>
      </c>
      <c r="H360" s="2">
        <v>1</v>
      </c>
    </row>
    <row r="361" spans="1:7" ht="12.75">
      <c r="A361" s="53"/>
      <c r="B361" s="51" t="s">
        <v>149</v>
      </c>
      <c r="C361" s="51"/>
      <c r="D361" s="51"/>
      <c r="E361" s="7"/>
      <c r="F361" s="7"/>
      <c r="G361" s="7"/>
    </row>
    <row r="362" spans="1:8" ht="12.75">
      <c r="A362" s="53"/>
      <c r="B362" s="51" t="s">
        <v>17</v>
      </c>
      <c r="C362" s="66">
        <v>2</v>
      </c>
      <c r="D362" s="51"/>
      <c r="E362" s="18">
        <v>0</v>
      </c>
      <c r="F362" s="19"/>
      <c r="G362" s="18">
        <f>C362*E362</f>
        <v>0</v>
      </c>
      <c r="H362" s="2">
        <v>2</v>
      </c>
    </row>
    <row r="363" spans="1:7" ht="12.75">
      <c r="A363" s="53"/>
      <c r="B363" s="51" t="s">
        <v>79</v>
      </c>
      <c r="C363" s="51"/>
      <c r="D363" s="51"/>
      <c r="E363" s="7"/>
      <c r="F363" s="7"/>
      <c r="G363" s="7"/>
    </row>
    <row r="364" spans="1:8" ht="12.75">
      <c r="A364" s="53"/>
      <c r="B364" s="51" t="s">
        <v>17</v>
      </c>
      <c r="C364" s="66">
        <v>1</v>
      </c>
      <c r="D364" s="51"/>
      <c r="E364" s="18">
        <v>0</v>
      </c>
      <c r="F364" s="19"/>
      <c r="G364" s="18">
        <f>C364*E364</f>
        <v>0</v>
      </c>
      <c r="H364" s="2">
        <v>1</v>
      </c>
    </row>
    <row r="365" spans="1:7" ht="12.75">
      <c r="A365" s="53"/>
      <c r="B365" s="51" t="s">
        <v>148</v>
      </c>
      <c r="C365" s="51"/>
      <c r="D365" s="51"/>
      <c r="E365" s="7"/>
      <c r="F365" s="7"/>
      <c r="G365" s="7"/>
    </row>
    <row r="366" spans="1:8" ht="12.75">
      <c r="A366" s="53"/>
      <c r="B366" s="51" t="s">
        <v>17</v>
      </c>
      <c r="C366" s="66">
        <v>1</v>
      </c>
      <c r="D366" s="51"/>
      <c r="E366" s="18">
        <v>0</v>
      </c>
      <c r="F366" s="19"/>
      <c r="G366" s="18">
        <f>C366*E366</f>
        <v>0</v>
      </c>
      <c r="H366" s="2">
        <v>1</v>
      </c>
    </row>
    <row r="367" spans="1:7" ht="12.75">
      <c r="A367" s="53"/>
      <c r="B367" s="51" t="s">
        <v>96</v>
      </c>
      <c r="C367" s="51"/>
      <c r="D367" s="51"/>
      <c r="E367" s="7"/>
      <c r="F367" s="7"/>
      <c r="G367" s="7"/>
    </row>
    <row r="368" spans="1:8" ht="12.75">
      <c r="A368" s="53"/>
      <c r="B368" s="51" t="s">
        <v>17</v>
      </c>
      <c r="C368" s="66">
        <v>1</v>
      </c>
      <c r="D368" s="51"/>
      <c r="E368" s="18">
        <v>0</v>
      </c>
      <c r="F368" s="19"/>
      <c r="G368" s="18">
        <f>C368*E368</f>
        <v>0</v>
      </c>
      <c r="H368" s="2">
        <v>1</v>
      </c>
    </row>
    <row r="369" spans="1:7" ht="12.75">
      <c r="A369" s="53"/>
      <c r="B369" s="51" t="s">
        <v>101</v>
      </c>
      <c r="C369" s="66"/>
      <c r="D369" s="51"/>
      <c r="E369" s="17"/>
      <c r="F369" s="7"/>
      <c r="G369" s="17"/>
    </row>
    <row r="370" spans="1:8" ht="12.75">
      <c r="A370" s="53"/>
      <c r="B370" s="51" t="s">
        <v>17</v>
      </c>
      <c r="C370" s="66">
        <v>1</v>
      </c>
      <c r="D370" s="51"/>
      <c r="E370" s="18">
        <v>0</v>
      </c>
      <c r="F370" s="19"/>
      <c r="G370" s="18">
        <f>C370*E370</f>
        <v>0</v>
      </c>
      <c r="H370" s="2">
        <v>1</v>
      </c>
    </row>
    <row r="371" spans="1:7" ht="12.75">
      <c r="A371" s="53"/>
      <c r="B371" s="51" t="s">
        <v>76</v>
      </c>
      <c r="C371" s="51"/>
      <c r="D371" s="51"/>
      <c r="E371" s="7"/>
      <c r="F371" s="7"/>
      <c r="G371" s="7"/>
    </row>
    <row r="372" spans="1:8" ht="12.75">
      <c r="A372" s="53"/>
      <c r="B372" s="51" t="s">
        <v>17</v>
      </c>
      <c r="C372" s="66">
        <v>1</v>
      </c>
      <c r="D372" s="51"/>
      <c r="E372" s="18">
        <v>0</v>
      </c>
      <c r="F372" s="19"/>
      <c r="G372" s="18">
        <f>C372*E372</f>
        <v>0</v>
      </c>
      <c r="H372" s="2">
        <v>1</v>
      </c>
    </row>
    <row r="373" spans="1:7" ht="12.75">
      <c r="A373" s="53"/>
      <c r="B373" s="51" t="s">
        <v>96</v>
      </c>
      <c r="C373" s="51"/>
      <c r="D373" s="51"/>
      <c r="E373" s="7"/>
      <c r="F373" s="7"/>
      <c r="G373" s="7"/>
    </row>
    <row r="374" spans="1:8" ht="12.75">
      <c r="A374" s="53"/>
      <c r="B374" s="51" t="s">
        <v>17</v>
      </c>
      <c r="C374" s="66">
        <v>1</v>
      </c>
      <c r="D374" s="51"/>
      <c r="E374" s="18">
        <v>0</v>
      </c>
      <c r="F374" s="19"/>
      <c r="G374" s="18">
        <f>C374*E374</f>
        <v>0</v>
      </c>
      <c r="H374" s="2">
        <v>1</v>
      </c>
    </row>
    <row r="375" spans="1:7" ht="12.75">
      <c r="A375" s="53"/>
      <c r="B375" s="51" t="s">
        <v>101</v>
      </c>
      <c r="C375" s="66"/>
      <c r="D375" s="51"/>
      <c r="E375" s="17"/>
      <c r="F375" s="7"/>
      <c r="G375" s="17"/>
    </row>
    <row r="376" spans="1:8" ht="12.75">
      <c r="A376" s="53"/>
      <c r="B376" s="51" t="s">
        <v>17</v>
      </c>
      <c r="C376" s="66">
        <v>1</v>
      </c>
      <c r="D376" s="51"/>
      <c r="E376" s="18">
        <v>0</v>
      </c>
      <c r="F376" s="19"/>
      <c r="G376" s="18">
        <f>C376*E376</f>
        <v>0</v>
      </c>
      <c r="H376" s="2">
        <v>1</v>
      </c>
    </row>
    <row r="377" spans="1:7" ht="12.75">
      <c r="A377" s="53"/>
      <c r="B377" s="51" t="s">
        <v>83</v>
      </c>
      <c r="C377" s="51"/>
      <c r="D377" s="51"/>
      <c r="E377" s="7"/>
      <c r="F377" s="7"/>
      <c r="G377" s="7"/>
    </row>
    <row r="378" spans="1:7" ht="12.75">
      <c r="A378" s="53"/>
      <c r="B378" s="51" t="s">
        <v>17</v>
      </c>
      <c r="C378" s="66">
        <v>5</v>
      </c>
      <c r="D378" s="51"/>
      <c r="E378" s="18">
        <v>0</v>
      </c>
      <c r="F378" s="19"/>
      <c r="G378" s="18">
        <f>C378*E378</f>
        <v>0</v>
      </c>
    </row>
    <row r="379" spans="1:7" ht="12.75">
      <c r="A379" s="53"/>
      <c r="B379" s="51" t="s">
        <v>156</v>
      </c>
      <c r="C379" s="51"/>
      <c r="D379" s="51"/>
      <c r="E379" s="7"/>
      <c r="F379" s="7"/>
      <c r="G379" s="7"/>
    </row>
    <row r="380" spans="1:7" ht="12.75">
      <c r="A380" s="53"/>
      <c r="B380" s="51" t="s">
        <v>17</v>
      </c>
      <c r="C380" s="66">
        <v>2</v>
      </c>
      <c r="D380" s="51"/>
      <c r="E380" s="18">
        <v>0</v>
      </c>
      <c r="F380" s="19"/>
      <c r="G380" s="18">
        <f>C380*E380</f>
        <v>0</v>
      </c>
    </row>
    <row r="381" spans="1:7" ht="12.75">
      <c r="A381" s="53"/>
      <c r="B381" s="51" t="s">
        <v>135</v>
      </c>
      <c r="C381" s="51"/>
      <c r="D381" s="51"/>
      <c r="E381" s="7"/>
      <c r="F381" s="7"/>
      <c r="G381" s="7"/>
    </row>
    <row r="382" spans="1:7" ht="12.75">
      <c r="A382" s="53"/>
      <c r="B382" s="51" t="s">
        <v>17</v>
      </c>
      <c r="C382" s="66">
        <v>4</v>
      </c>
      <c r="D382" s="51"/>
      <c r="E382" s="18">
        <v>0</v>
      </c>
      <c r="F382" s="19"/>
      <c r="G382" s="18">
        <f>C382*E382</f>
        <v>0</v>
      </c>
    </row>
    <row r="383" spans="1:7" ht="12.75">
      <c r="A383" s="53"/>
      <c r="B383" s="51"/>
      <c r="C383" s="66"/>
      <c r="D383" s="51"/>
      <c r="E383" s="18"/>
      <c r="F383" s="19"/>
      <c r="G383" s="18"/>
    </row>
    <row r="384" spans="1:7" ht="12.75">
      <c r="A384" s="53"/>
      <c r="B384" s="51" t="s">
        <v>81</v>
      </c>
      <c r="C384" s="51"/>
      <c r="D384" s="51"/>
      <c r="E384" s="7"/>
      <c r="F384" s="7"/>
      <c r="G384" s="7"/>
    </row>
    <row r="385" spans="1:7" ht="12.75">
      <c r="A385" s="53"/>
      <c r="B385" s="51" t="s">
        <v>92</v>
      </c>
      <c r="C385" s="51"/>
      <c r="D385" s="51"/>
      <c r="E385" s="7"/>
      <c r="F385" s="7"/>
      <c r="G385" s="7"/>
    </row>
    <row r="386" spans="1:7" ht="12.75">
      <c r="A386" s="53"/>
      <c r="B386" s="51" t="s">
        <v>17</v>
      </c>
      <c r="C386" s="66">
        <v>32</v>
      </c>
      <c r="D386" s="51"/>
      <c r="E386" s="18">
        <v>0</v>
      </c>
      <c r="F386" s="19"/>
      <c r="G386" s="18">
        <f>C386*E386</f>
        <v>0</v>
      </c>
    </row>
    <row r="387" spans="1:2" ht="12.75">
      <c r="A387" s="53"/>
      <c r="B387" s="51" t="s">
        <v>136</v>
      </c>
    </row>
    <row r="388" spans="1:7" ht="12.75">
      <c r="A388" s="53"/>
      <c r="B388" s="51" t="s">
        <v>17</v>
      </c>
      <c r="C388" s="66">
        <v>32</v>
      </c>
      <c r="D388" s="51"/>
      <c r="E388" s="18">
        <v>0</v>
      </c>
      <c r="F388" s="19"/>
      <c r="G388" s="18">
        <f>C388*E388</f>
        <v>0</v>
      </c>
    </row>
    <row r="389" spans="1:7" ht="12.75">
      <c r="A389" s="53"/>
      <c r="B389" s="51"/>
      <c r="C389" s="66"/>
      <c r="D389" s="51"/>
      <c r="E389" s="17"/>
      <c r="F389" s="7"/>
      <c r="G389" s="43">
        <f>SUM(G345:G388)</f>
        <v>0</v>
      </c>
    </row>
    <row r="390" spans="1:7" ht="12.75">
      <c r="A390" s="53"/>
      <c r="B390" s="51"/>
      <c r="C390" s="66"/>
      <c r="D390" s="51"/>
      <c r="E390" s="17"/>
      <c r="F390" s="7"/>
      <c r="G390" s="17"/>
    </row>
    <row r="391" spans="1:7" ht="12.75">
      <c r="A391" s="53"/>
      <c r="B391" s="51"/>
      <c r="C391" s="66"/>
      <c r="D391" s="51"/>
      <c r="E391" s="17"/>
      <c r="F391" s="7"/>
      <c r="G391" s="17"/>
    </row>
    <row r="392" spans="1:7" ht="12.75">
      <c r="A392" s="53" t="s">
        <v>37</v>
      </c>
      <c r="B392" s="51" t="s">
        <v>166</v>
      </c>
      <c r="C392" s="67"/>
      <c r="D392" s="51"/>
      <c r="E392" s="17"/>
      <c r="F392" s="7"/>
      <c r="G392" s="17"/>
    </row>
    <row r="393" spans="1:7" ht="12.75">
      <c r="A393" s="53"/>
      <c r="B393" s="51"/>
      <c r="C393" s="66"/>
      <c r="D393" s="51"/>
      <c r="E393" s="17"/>
      <c r="F393" s="7"/>
      <c r="G393" s="17"/>
    </row>
    <row r="394" spans="1:7" ht="12.75">
      <c r="A394" s="53"/>
      <c r="B394" s="51" t="s">
        <v>143</v>
      </c>
      <c r="C394" s="51"/>
      <c r="D394" s="51"/>
      <c r="E394" s="7"/>
      <c r="F394" s="7"/>
      <c r="G394" s="7"/>
    </row>
    <row r="395" spans="1:8" ht="12.75">
      <c r="A395" s="53"/>
      <c r="B395" s="51" t="s">
        <v>17</v>
      </c>
      <c r="C395" s="66">
        <v>1</v>
      </c>
      <c r="D395" s="51"/>
      <c r="E395" s="18">
        <v>0</v>
      </c>
      <c r="F395" s="19"/>
      <c r="G395" s="18">
        <f>C395*E395</f>
        <v>0</v>
      </c>
      <c r="H395" s="2">
        <v>0</v>
      </c>
    </row>
    <row r="396" spans="1:7" ht="12.75">
      <c r="A396" s="53"/>
      <c r="B396" s="51" t="s">
        <v>157</v>
      </c>
      <c r="C396" s="51"/>
      <c r="D396" s="51"/>
      <c r="E396" s="7"/>
      <c r="F396" s="7"/>
      <c r="G396" s="7"/>
    </row>
    <row r="397" spans="1:8" ht="12.75">
      <c r="A397" s="53"/>
      <c r="B397" s="51" t="s">
        <v>17</v>
      </c>
      <c r="C397" s="66">
        <v>2</v>
      </c>
      <c r="D397" s="51"/>
      <c r="E397" s="18">
        <v>0</v>
      </c>
      <c r="F397" s="19"/>
      <c r="G397" s="18">
        <f>C397*E397</f>
        <v>0</v>
      </c>
      <c r="H397" s="2">
        <v>0</v>
      </c>
    </row>
    <row r="398" spans="1:7" ht="12.75">
      <c r="A398" s="53"/>
      <c r="B398" s="51" t="s">
        <v>158</v>
      </c>
      <c r="C398" s="51"/>
      <c r="D398" s="51"/>
      <c r="E398" s="7"/>
      <c r="F398" s="7"/>
      <c r="G398" s="7"/>
    </row>
    <row r="399" spans="1:8" ht="12.75">
      <c r="A399" s="53"/>
      <c r="B399" s="51" t="s">
        <v>17</v>
      </c>
      <c r="C399" s="66">
        <v>1</v>
      </c>
      <c r="D399" s="51"/>
      <c r="E399" s="18">
        <v>0</v>
      </c>
      <c r="F399" s="19"/>
      <c r="G399" s="18">
        <f>C399*E399</f>
        <v>0</v>
      </c>
      <c r="H399" s="2">
        <v>0</v>
      </c>
    </row>
    <row r="400" spans="1:7" ht="12.75">
      <c r="A400" s="53"/>
      <c r="B400" s="51" t="s">
        <v>159</v>
      </c>
      <c r="C400" s="51"/>
      <c r="D400" s="51"/>
      <c r="E400" s="7"/>
      <c r="F400" s="7"/>
      <c r="G400" s="7"/>
    </row>
    <row r="401" spans="1:8" ht="12.75">
      <c r="A401" s="53"/>
      <c r="B401" s="51" t="s">
        <v>17</v>
      </c>
      <c r="C401" s="66">
        <v>1</v>
      </c>
      <c r="D401" s="51"/>
      <c r="E401" s="18">
        <v>0</v>
      </c>
      <c r="F401" s="19"/>
      <c r="G401" s="18">
        <f>C401*E401</f>
        <v>0</v>
      </c>
      <c r="H401" s="2">
        <v>0</v>
      </c>
    </row>
    <row r="402" spans="1:7" ht="12.75">
      <c r="A402" s="53"/>
      <c r="B402" s="51" t="s">
        <v>135</v>
      </c>
      <c r="C402" s="51"/>
      <c r="D402" s="51"/>
      <c r="E402" s="7"/>
      <c r="F402" s="7"/>
      <c r="G402" s="7"/>
    </row>
    <row r="403" spans="1:7" ht="12.75">
      <c r="A403" s="53"/>
      <c r="B403" s="51" t="s">
        <v>17</v>
      </c>
      <c r="C403" s="66">
        <v>4</v>
      </c>
      <c r="D403" s="51"/>
      <c r="E403" s="18">
        <v>0</v>
      </c>
      <c r="F403" s="19"/>
      <c r="G403" s="18">
        <f>C403*E403</f>
        <v>0</v>
      </c>
    </row>
    <row r="404" spans="1:7" ht="12.75">
      <c r="A404" s="53"/>
      <c r="B404" s="51" t="s">
        <v>156</v>
      </c>
      <c r="C404" s="51"/>
      <c r="D404" s="51"/>
      <c r="E404" s="7"/>
      <c r="F404" s="7"/>
      <c r="G404" s="7"/>
    </row>
    <row r="405" spans="1:7" ht="12.75">
      <c r="A405" s="53"/>
      <c r="B405" s="51" t="s">
        <v>17</v>
      </c>
      <c r="C405" s="66">
        <v>1</v>
      </c>
      <c r="D405" s="51"/>
      <c r="E405" s="18">
        <v>0</v>
      </c>
      <c r="F405" s="19"/>
      <c r="G405" s="18">
        <f>C405*E405</f>
        <v>0</v>
      </c>
    </row>
    <row r="406" spans="1:7" ht="12.75">
      <c r="A406" s="53"/>
      <c r="B406" s="51" t="s">
        <v>81</v>
      </c>
      <c r="C406" s="51"/>
      <c r="D406" s="51"/>
      <c r="E406" s="7"/>
      <c r="F406" s="7"/>
      <c r="G406" s="7"/>
    </row>
    <row r="407" spans="1:7" ht="12.75">
      <c r="A407" s="53"/>
      <c r="B407" s="51" t="s">
        <v>92</v>
      </c>
      <c r="C407" s="51"/>
      <c r="D407" s="51"/>
      <c r="E407" s="7"/>
      <c r="F407" s="7"/>
      <c r="G407" s="7"/>
    </row>
    <row r="408" spans="1:7" ht="12.75">
      <c r="A408" s="53"/>
      <c r="B408" s="51" t="s">
        <v>17</v>
      </c>
      <c r="C408" s="66">
        <v>8</v>
      </c>
      <c r="D408" s="51"/>
      <c r="E408" s="18">
        <v>0</v>
      </c>
      <c r="F408" s="19"/>
      <c r="G408" s="18">
        <f>C408*E408</f>
        <v>0</v>
      </c>
    </row>
    <row r="409" spans="1:2" ht="12.75">
      <c r="A409" s="53"/>
      <c r="B409" s="51" t="s">
        <v>136</v>
      </c>
    </row>
    <row r="410" spans="1:7" ht="12.75">
      <c r="A410" s="53"/>
      <c r="B410" s="51" t="s">
        <v>17</v>
      </c>
      <c r="C410" s="66">
        <v>40</v>
      </c>
      <c r="D410" s="51"/>
      <c r="E410" s="18">
        <v>0</v>
      </c>
      <c r="F410" s="19"/>
      <c r="G410" s="18">
        <f>C410*E410</f>
        <v>0</v>
      </c>
    </row>
    <row r="411" spans="1:8" ht="12.75">
      <c r="A411" s="53"/>
      <c r="B411" s="51"/>
      <c r="C411" s="66"/>
      <c r="D411" s="51"/>
      <c r="E411" s="17"/>
      <c r="F411" s="7"/>
      <c r="G411" s="43">
        <f>SUM(G394:G410)</f>
        <v>0</v>
      </c>
      <c r="H411" s="2">
        <f>SUM(H233:H410)</f>
        <v>47</v>
      </c>
    </row>
    <row r="412" spans="1:7" ht="12.75">
      <c r="A412" s="53"/>
      <c r="B412" s="51"/>
      <c r="C412" s="66"/>
      <c r="D412" s="51"/>
      <c r="E412" s="17"/>
      <c r="F412" s="7"/>
      <c r="G412" s="17"/>
    </row>
    <row r="413" spans="1:7" ht="12.75">
      <c r="A413" s="53" t="s">
        <v>40</v>
      </c>
      <c r="B413" s="51" t="s">
        <v>93</v>
      </c>
      <c r="C413" s="51"/>
      <c r="D413" s="51"/>
      <c r="E413" s="7"/>
      <c r="F413" s="7"/>
      <c r="G413" s="7"/>
    </row>
    <row r="414" spans="1:7" ht="12.75">
      <c r="A414" s="53"/>
      <c r="B414" s="51" t="s">
        <v>85</v>
      </c>
      <c r="C414" s="51"/>
      <c r="D414" s="51"/>
      <c r="E414" s="7"/>
      <c r="F414" s="7"/>
      <c r="G414" s="7"/>
    </row>
    <row r="415" spans="1:7" ht="12.75">
      <c r="A415" s="53"/>
      <c r="B415" s="51" t="s">
        <v>86</v>
      </c>
      <c r="C415" s="51"/>
      <c r="D415" s="51"/>
      <c r="E415" s="7"/>
      <c r="F415" s="7"/>
      <c r="G415" s="7"/>
    </row>
    <row r="416" spans="1:7" ht="12.75">
      <c r="A416" s="53"/>
      <c r="B416" s="81"/>
      <c r="C416" s="66"/>
      <c r="D416" s="51"/>
      <c r="E416" s="17"/>
      <c r="F416" s="7"/>
      <c r="G416" s="17"/>
    </row>
    <row r="417" spans="1:7" ht="12.75">
      <c r="A417" s="56"/>
      <c r="B417" s="72" t="s">
        <v>100</v>
      </c>
      <c r="C417" s="82">
        <f>G229+G260+G280+G325+G333+G341+G389+G411</f>
        <v>0</v>
      </c>
      <c r="D417" s="72"/>
      <c r="E417" s="31"/>
      <c r="F417" s="30"/>
      <c r="G417" s="40">
        <f>C417*0.1</f>
        <v>0</v>
      </c>
    </row>
    <row r="418" spans="1:7" ht="12.75">
      <c r="A418" s="53"/>
      <c r="B418" s="51"/>
      <c r="C418" s="67"/>
      <c r="D418" s="51"/>
      <c r="E418" s="20"/>
      <c r="F418" s="7"/>
      <c r="G418" s="17"/>
    </row>
    <row r="419" spans="1:7" ht="12.75">
      <c r="A419" s="53"/>
      <c r="B419" s="53" t="s">
        <v>98</v>
      </c>
      <c r="C419" s="75"/>
      <c r="D419" s="53"/>
      <c r="E419" s="35"/>
      <c r="F419" s="8"/>
      <c r="G419" s="36">
        <f>C417+G417</f>
        <v>0</v>
      </c>
    </row>
    <row r="420" spans="1:7" ht="13.5" thickBot="1">
      <c r="A420" s="58"/>
      <c r="B420" s="76"/>
      <c r="C420" s="76"/>
      <c r="D420" s="76"/>
      <c r="E420" s="37"/>
      <c r="F420" s="37"/>
      <c r="G420" s="37"/>
    </row>
    <row r="421" spans="1:7" ht="15.75" thickTop="1">
      <c r="A421" s="59"/>
      <c r="B421" s="78"/>
      <c r="C421" s="78"/>
      <c r="D421" s="78"/>
      <c r="E421" s="38"/>
      <c r="F421" s="38"/>
      <c r="G421" s="38"/>
    </row>
    <row r="422" spans="1:7" ht="15">
      <c r="A422" s="59"/>
      <c r="B422" s="78"/>
      <c r="C422" s="78"/>
      <c r="D422" s="78"/>
      <c r="E422" s="38"/>
      <c r="F422" s="38"/>
      <c r="G422" s="38"/>
    </row>
    <row r="423" spans="1:7" ht="15">
      <c r="A423" s="59"/>
      <c r="B423" s="78"/>
      <c r="C423" s="78"/>
      <c r="D423" s="78"/>
      <c r="E423" s="38"/>
      <c r="F423" s="38"/>
      <c r="G423" s="38"/>
    </row>
    <row r="424" spans="1:7" ht="15">
      <c r="A424" s="49"/>
      <c r="B424" s="78"/>
      <c r="C424" s="78"/>
      <c r="D424" s="78"/>
      <c r="E424" s="38"/>
      <c r="F424" s="38"/>
      <c r="G424" s="38"/>
    </row>
    <row r="425" spans="1:7" ht="15">
      <c r="A425" s="49"/>
      <c r="B425" s="78"/>
      <c r="C425" s="78"/>
      <c r="D425" s="78"/>
      <c r="E425" s="38"/>
      <c r="F425" s="38"/>
      <c r="G425" s="38"/>
    </row>
    <row r="426" spans="1:7" ht="15">
      <c r="A426" s="49"/>
      <c r="B426" s="78"/>
      <c r="C426" s="78"/>
      <c r="D426" s="78"/>
      <c r="E426" s="38"/>
      <c r="F426" s="38"/>
      <c r="G426" s="38"/>
    </row>
    <row r="427" spans="1:7" ht="15">
      <c r="A427" s="49"/>
      <c r="B427" s="78"/>
      <c r="C427" s="78"/>
      <c r="D427" s="78"/>
      <c r="E427" s="38"/>
      <c r="F427" s="38"/>
      <c r="G427" s="38"/>
    </row>
    <row r="428" spans="1:7" ht="15">
      <c r="A428" s="49"/>
      <c r="B428" s="78"/>
      <c r="C428" s="78"/>
      <c r="D428" s="78"/>
      <c r="E428" s="38"/>
      <c r="F428" s="38"/>
      <c r="G428" s="38"/>
    </row>
    <row r="429" spans="1:7" ht="15">
      <c r="A429" s="49"/>
      <c r="B429" s="78"/>
      <c r="C429" s="78"/>
      <c r="D429" s="78"/>
      <c r="E429" s="38"/>
      <c r="F429" s="38"/>
      <c r="G429" s="38"/>
    </row>
    <row r="430" spans="1:7" ht="15">
      <c r="A430" s="49"/>
      <c r="B430" s="78"/>
      <c r="C430" s="78"/>
      <c r="D430" s="78"/>
      <c r="E430" s="38"/>
      <c r="F430" s="38"/>
      <c r="G430" s="38"/>
    </row>
    <row r="431" spans="1:7" ht="15">
      <c r="A431" s="49"/>
      <c r="B431" s="78"/>
      <c r="C431" s="78"/>
      <c r="D431" s="78"/>
      <c r="E431" s="38"/>
      <c r="F431" s="38"/>
      <c r="G431" s="38"/>
    </row>
    <row r="432" spans="1:7" ht="15">
      <c r="A432" s="49"/>
      <c r="B432" s="78"/>
      <c r="C432" s="78"/>
      <c r="D432" s="78"/>
      <c r="E432" s="38"/>
      <c r="F432" s="38"/>
      <c r="G432" s="38"/>
    </row>
    <row r="433" spans="1:7" ht="15">
      <c r="A433" s="49"/>
      <c r="B433" s="78"/>
      <c r="C433" s="78"/>
      <c r="D433" s="78"/>
      <c r="E433" s="38"/>
      <c r="F433" s="38"/>
      <c r="G433" s="38"/>
    </row>
    <row r="434" spans="1:7" ht="15">
      <c r="A434" s="49"/>
      <c r="B434" s="78"/>
      <c r="C434" s="78"/>
      <c r="D434" s="78"/>
      <c r="E434" s="38"/>
      <c r="F434" s="38"/>
      <c r="G434" s="38"/>
    </row>
  </sheetData>
  <sheetProtection password="C997" sheet="1"/>
  <printOptions/>
  <pageMargins left="0.984251968503937" right="0.5905511811023623" top="0.7874015748031497" bottom="0.7874015748031497" header="0.39" footer="0"/>
  <pageSetup horizontalDpi="300" verticalDpi="300" orientation="portrait" paperSize="9" r:id="rId1"/>
  <headerFooter alignWithMargins="0">
    <oddHeader>&amp;C&amp;F</oddHeader>
    <oddFooter>&amp;CStran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F3:H4"/>
  <sheetViews>
    <sheetView zoomScalePageLayoutView="0" workbookViewId="0" topLeftCell="A1">
      <selection activeCell="C16" sqref="C16"/>
    </sheetView>
  </sheetViews>
  <sheetFormatPr defaultColWidth="9.00390625" defaultRowHeight="12.75"/>
  <sheetData>
    <row r="3" spans="6:8" ht="12.75">
      <c r="F3" s="1"/>
      <c r="G3" s="1"/>
      <c r="H3" s="1"/>
    </row>
    <row r="4" ht="12.75">
      <c r="F4" s="1"/>
    </row>
  </sheetData>
  <sheetProtection/>
  <printOptions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 stanovanjsko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</dc:creator>
  <cp:keywords/>
  <dc:description/>
  <cp:lastModifiedBy>Mitjab</cp:lastModifiedBy>
  <cp:lastPrinted>2016-03-21T09:55:37Z</cp:lastPrinted>
  <dcterms:created xsi:type="dcterms:W3CDTF">1997-01-30T11:25:10Z</dcterms:created>
  <dcterms:modified xsi:type="dcterms:W3CDTF">2016-03-22T06:58:02Z</dcterms:modified>
  <cp:category/>
  <cp:version/>
  <cp:contentType/>
  <cp:contentStatus/>
</cp:coreProperties>
</file>