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Rekapitulacija" sheetId="1" r:id="rId1"/>
    <sheet name="Gradbena dela" sheetId="2" r:id="rId2"/>
    <sheet name="Betonska dela" sheetId="3" r:id="rId3"/>
    <sheet name="Zgornji ustroj" sheetId="4" r:id="rId4"/>
    <sheet name="Priključni vodovod" sheetId="5" r:id="rId5"/>
    <sheet name="P. in Z. dela" sheetId="6" r:id="rId6"/>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5">'P. in Z. dela'!$A$1:$F$26</definedName>
    <definedName name="_xlnm.Print_Area" localSheetId="3">'Zgornji ustroj'!$A$1:$F$57</definedName>
  </definedNames>
  <calcPr fullCalcOnLoad="1"/>
</workbook>
</file>

<file path=xl/sharedStrings.xml><?xml version="1.0" encoding="utf-8"?>
<sst xmlns="http://schemas.openxmlformats.org/spreadsheetml/2006/main" count="207" uniqueCount="119">
  <si>
    <t>1.</t>
  </si>
  <si>
    <t>2.</t>
  </si>
  <si>
    <t>3.</t>
  </si>
  <si>
    <t>4.</t>
  </si>
  <si>
    <t>5.</t>
  </si>
  <si>
    <t>m3</t>
  </si>
  <si>
    <t>6.</t>
  </si>
  <si>
    <t>7.</t>
  </si>
  <si>
    <t>8.</t>
  </si>
  <si>
    <t>A.</t>
  </si>
  <si>
    <t>GRADBENA DELA</t>
  </si>
  <si>
    <t>Zakoličba osi trase cevovoda</t>
  </si>
  <si>
    <t>m</t>
  </si>
  <si>
    <t>Strojni in ročno planiranje dna jarka ±3cm</t>
  </si>
  <si>
    <t>m2</t>
  </si>
  <si>
    <t>Zasip preostalega dela jarka s tamponom in z utrditvijo po plasteh po projektiranem profilu</t>
  </si>
  <si>
    <t>V. kategorija</t>
  </si>
  <si>
    <t>IV. Kategorija</t>
  </si>
  <si>
    <t>kos</t>
  </si>
  <si>
    <t>kpl</t>
  </si>
  <si>
    <t>9.</t>
  </si>
  <si>
    <t>10.</t>
  </si>
  <si>
    <t>11.</t>
  </si>
  <si>
    <t>12.</t>
  </si>
  <si>
    <t>Polaganje PVC opozorilnega traku z induktivno nitko z napisom "POZOR VODOVOD" pred zasipom jarka po projektiranem detajlu (tudi skozi jaške)</t>
  </si>
  <si>
    <t>B.</t>
  </si>
  <si>
    <t>C.</t>
  </si>
  <si>
    <t>DN80</t>
  </si>
  <si>
    <t>Dobava in LTŽ pokrovov, komplet z okvirjem za vgradnjo ter napisom "VODOVOD"</t>
  </si>
  <si>
    <t>Dezinfekcija cevovoda s klornim šokom, bakteriološka analiza vode z izdajo potrdila ter izpiranje cevovoda</t>
  </si>
  <si>
    <t>REKAPITULACIJA</t>
  </si>
  <si>
    <t>Skupaj:</t>
  </si>
  <si>
    <t>A. Gradbena dela</t>
  </si>
  <si>
    <t>B. Betonska dela</t>
  </si>
  <si>
    <t>Osnova za DDV</t>
  </si>
  <si>
    <t>Skupaj z DDV</t>
  </si>
  <si>
    <t>Strojni izkop (razširitev) jarka za montažo jaškov z odmetom materiala na rob jarka oz. na tovorno vozilo</t>
  </si>
  <si>
    <t>Dobava in montaža LTŽ fazonskih kosov , komplet z vijačnim in tesnilnim materialom</t>
  </si>
  <si>
    <t>Dobava in polaganje posteljice iz agregatnega materijala granulacije 0-4 mm v debelini plasti, d=15 cm po projektiranem profilu</t>
  </si>
  <si>
    <t>Dobava in izdelava zaščitnega nasipa z agregatnim materijalom granulacije 0-4 mm, do 30 cm nad temenom cevi po projektiranem profilu</t>
  </si>
  <si>
    <t>Odvoz odvečnega materijala na deponijo, oziroma na mesta, kjer je potrebno formirati nad cevovodom nasip, v oddaljenosti do 10 km - deponijo zagotovi izvajalec gradbenih del</t>
  </si>
  <si>
    <t>Strojni izkop jarka z odmetom na rob jarka oz. na tovorno vozilo po projektiranih profilih - V. kategorija</t>
  </si>
  <si>
    <t>Izdelava armiranobetonskih jaškov po projektiranih detajlih, komplet z opažanjem, razopažanjem, vgradnjo LTŽ pokrova ter vstopne lestve (pri globinah od pokrova do dna jaška nad 110cm) komplet s polaganjem proda granulacije 16-32mm na dno jarka ter protizmrzovalno zaščito pri vodomernih jaških</t>
  </si>
  <si>
    <t>BETONSKA DELA</t>
  </si>
  <si>
    <t>250kN - Zaklep</t>
  </si>
  <si>
    <t>Izdelava montažnih skic jaškov</t>
  </si>
  <si>
    <t>Dobava in montaža LTŽ ploščatih EV zasunov, komplet s kolesi ter vijačnim in tesnilnim materialom</t>
  </si>
  <si>
    <t>DN50</t>
  </si>
  <si>
    <t>130x70</t>
  </si>
  <si>
    <t>10%</t>
  </si>
  <si>
    <t>Dobava in montaža cevi iz nodularne litine, komplet s spojnim materialom tip C40</t>
  </si>
  <si>
    <t>Dobava opozorilnega traku z induktivno nitko</t>
  </si>
  <si>
    <t>DDV 22%</t>
  </si>
  <si>
    <t>DN150</t>
  </si>
  <si>
    <t>FF - DN150x1000</t>
  </si>
  <si>
    <t>E - DN150</t>
  </si>
  <si>
    <t>DN100</t>
  </si>
  <si>
    <t>T - DN150/100</t>
  </si>
  <si>
    <t>FF - DN100x800</t>
  </si>
  <si>
    <t>Dobava in montaža ENOJNI ZRAČNIK, komplet z vsem potrebnim pritrdilnim in tesnilnim materialom</t>
  </si>
  <si>
    <t>Dobava in montaža kontrolnega vodomera Flostar, komplet s pritrdilnim in tesnilnim materialom( Iimpulznim dajalnikom REED kontakta)</t>
  </si>
  <si>
    <t>Izvedba ppriključitve na obstoječ vodovod ter OBSTOJEČ vodohran in črpališče.</t>
  </si>
  <si>
    <t>VODOINSTALACIJSKA DELA - OBNOVITEV OBSTOJEČEGA VODOVODA</t>
  </si>
  <si>
    <t>T - DN150/50</t>
  </si>
  <si>
    <t>FF - DN150x400</t>
  </si>
  <si>
    <t>FFR - DN150/80</t>
  </si>
  <si>
    <t>Sesalni kos DN150</t>
  </si>
  <si>
    <t>180x180x140 VO1, VO2</t>
  </si>
  <si>
    <t>DN60</t>
  </si>
  <si>
    <t>MMQ - DN150/45°</t>
  </si>
  <si>
    <t>FFK - DN80</t>
  </si>
  <si>
    <t>FFK - DN100</t>
  </si>
  <si>
    <t>FF - DN100x200</t>
  </si>
  <si>
    <t>FF - DN80x800</t>
  </si>
  <si>
    <t>T - DN150/150</t>
  </si>
  <si>
    <t>T - DN150/80</t>
  </si>
  <si>
    <t>T - DN150/60</t>
  </si>
  <si>
    <t>N DN80</t>
  </si>
  <si>
    <t>X DN150</t>
  </si>
  <si>
    <t>ZGORNJI USTROJ</t>
  </si>
  <si>
    <t>Rezanje asfalta</t>
  </si>
  <si>
    <t>m1</t>
  </si>
  <si>
    <t>Odstranitev asfalta v debelini cca do 15 cm ter odvoz v predelavo gradbenih odpadkov, vse komplet</t>
  </si>
  <si>
    <t>Rezkanje asfalta ter predelava za nadaljno uporabo, vse komplet</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</si>
  <si>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</si>
  <si>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Vse talne oznake morajo biti reflektirajoče in so izvedene z enokomponentno barvo. Debelina nanosa barve mora znašati 250 µm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</si>
  <si>
    <t>D.</t>
  </si>
  <si>
    <t>Zakoličenje osi trase ceste, vse komplet</t>
  </si>
  <si>
    <t>Zakoličba cestnih profilov s stransko zaščito višine in pozicijo ceste, vse komplet</t>
  </si>
  <si>
    <t>Strojni izkop humusa v debelini do 15 cm z direktnim nakladanjem materiala na prevozno sredstvo. Obračun po dejansko izvršenih delih in v raščenem stanju, vse komplet</t>
  </si>
  <si>
    <t>Strojni izkop zemljine v terenu III. - IV. ktg. v debelini do 30 cm, z direktnim nakladanjem materiala na prevozno sredstvo. Obračun po dejansko izvršenih delih in v raščenem stanju, vse komplet</t>
  </si>
  <si>
    <t>Strojni izkop zemljine v terenu V. ktg., (pikiranje) z direktnim nakladanjem materiala na prevozno sredstvo. Obračun po dejansko izvršenih delih in v raščenem stanju, vse komplet</t>
  </si>
  <si>
    <t>Odvoz izkopanega materiala v predelavo gradbenih odpadkov, obračun v raščenem stanju, vse komplet</t>
  </si>
  <si>
    <t>Izdelava zemeljskega planuma ceste v projektiranem naklonu zbitosti 95 % po SPP, vse komplet</t>
  </si>
  <si>
    <t>Premaz stikov z bitumensko emulzijo na stiku z novim asfaltom,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</si>
  <si>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</si>
  <si>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Izdelava nosilne plasti bituminizirane zmesi AC 22 base B 50/70 A3 v debelini 6 cm (31 552) - občinska cesta</t>
  </si>
  <si>
    <t>Izdelava obrabne in zaporne plasti bituminizirane zmesi AC 11 surf B 50/70 A3 v debelini 4 cm (32 273) - občinska cesta</t>
  </si>
  <si>
    <t>Dovoz humusa iz gradbiščne deponije, fino planiranje zemlje, komplet s sejanjem travne mešanice v debelini 15 cm, vse komplet</t>
  </si>
  <si>
    <t>Izdelava talne označbe -  črte 5111, širine 15 cm</t>
  </si>
  <si>
    <t>Razna dodatna in nepredvidena dela. Obračun se bo vršil na podlagi dejansko porabljenega časa in materiala evidentiranega v gradbenem dnevniku in potrjenega od nadzornega organa (ocenjeno 10% cestnih del).</t>
  </si>
  <si>
    <t>E.</t>
  </si>
  <si>
    <t>PRIPRAVLJALNA IN ZAKLJUČNA DELA</t>
  </si>
  <si>
    <t>Določitev mikrolokacije podzemnih komunalnih naprav, vse komplet</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</si>
  <si>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</si>
  <si>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Finalno čiščenje gradbišča (obračuna se asfaltne površine).</t>
  </si>
  <si>
    <t>%</t>
  </si>
  <si>
    <t>Nadzor geomehanika nad izvajanjem zemeljskih del</t>
  </si>
  <si>
    <t>Razna dodatna in nepredvidena dela. Obračun se bo vršil na podlagi dejansko porabljenega časa in materiala evidentiranega v gradbenem dnevniku in potrjenega od nadzornega organa (ocenjeno 10% pripravljalnih in zaključnih del).</t>
  </si>
  <si>
    <t>C. Zgornji ustroj</t>
  </si>
  <si>
    <t>D. Razdelilno omrežje</t>
  </si>
  <si>
    <t>E. Pripravljalna in zaključna dela</t>
  </si>
  <si>
    <t>Izdelava geodetskega posnetka novega stanja vključno z vsemi komunalnimi napravami v vrednosti 0,7 % del A - D</t>
  </si>
  <si>
    <t>Izdelava PID - a za vsa izvedena dela v vrednosti 1,1 % del A - D</t>
  </si>
  <si>
    <t>Projektantski nadzor nad izvajanjem del vključno z nadzorom odgovornega vodje projekta v skladu z ZGO - 1B v vrednosti 0,7 % del A - D</t>
  </si>
  <si>
    <t>Vodovod  IC PLAMA - OBNOVA STAREGA VODOVODA IN CESTE</t>
  </si>
  <si>
    <t>Razna dodatna in nepredvidena dela. Obračun se bo vršil na podlagi dejansko porabljenega časa in materiala evidentiranega v gradbenem dnevniku in potrjenega od nadzornega organa (ocenjeno 10% gradbenih del).</t>
  </si>
  <si>
    <t>Razna dodatna in nepredvidena dela. Obračun se bo vršil na podlagi dejansko porabljenega časa in materiala evidentiranega v gradbenem dnevniku in potrjenega od nadzornega organa (ocenjeno 10% betonskih del).</t>
  </si>
  <si>
    <t>Razna dodatna in nepredvidena dela. Obračun se bo vršil na podlagi dejansko porabljenega časa in materiala evidentiranega v gradbenem dnevniku in potrjenega od nadzornega organa (ocenjeno 10% vodovodnih del).</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</si>
</sst>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2]\ #,##0.00;\-[$€-2]\ #,##0.00"/>
    <numFmt numFmtId="174" formatCode="[$€-2]\ #,##0.00"/>
    <numFmt numFmtId="175" formatCode="#,##0.00\ [$€-1];\-#,##0.00\ [$€-1]"/>
    <numFmt numFmtId="176" formatCode="#,##0.00\ &quot;€&quot;"/>
    <numFmt numFmtId="177" formatCode="&quot;True&quot;;&quot;True&quot;;&quot;False&quot;"/>
    <numFmt numFmtId="178" formatCode="&quot;On&quot;;&quot;On&quot;;&quot;Off&quot;"/>
    <numFmt numFmtId="179" formatCode="#,##0.000"/>
  </numFmts>
  <fonts count="45">
    <font>
      <sz val="10"/>
      <name val="Arial CE"/>
      <family val="0"/>
    </font>
    <font>
      <sz val="11"/>
      <name val="Arial"/>
      <family val="2"/>
    </font>
    <font>
      <b/>
      <sz val="11"/>
      <name val="Arial"/>
      <family val="2"/>
    </font>
    <font>
      <sz val="8"/>
      <name val="Arial CE"/>
      <family val="0"/>
    </font>
    <font>
      <b/>
      <sz val="18"/>
      <name val="Arial"/>
      <family val="2"/>
    </font>
    <font>
      <b/>
      <sz val="12"/>
      <name val="Arial"/>
      <family val="2"/>
    </font>
    <font>
      <b/>
      <sz val="14"/>
      <name val="Arial"/>
      <family val="2"/>
    </font>
    <font>
      <sz val="11"/>
      <color indexed="9"/>
      <name val="Arial"/>
      <family val="2"/>
    </font>
    <font>
      <u val="single"/>
      <sz val="10"/>
      <color indexed="12"/>
      <name val="Arial"/>
      <family val="2"/>
    </font>
    <font>
      <u val="single"/>
      <sz val="10"/>
      <color indexed="36"/>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8" fillId="0" borderId="0" applyNumberFormat="0" applyFill="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9" fillId="0" borderId="6" applyNumberFormat="0" applyFill="0" applyAlignment="0" applyProtection="0"/>
    <xf numFmtId="0" fontId="40" fillId="29" borderId="7" applyNumberFormat="0" applyAlignment="0" applyProtection="0"/>
    <xf numFmtId="0" fontId="41" fillId="20" borderId="8" applyNumberFormat="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8" applyNumberFormat="0" applyAlignment="0" applyProtection="0"/>
    <xf numFmtId="0" fontId="44" fillId="0" borderId="9" applyNumberFormat="0" applyFill="0" applyAlignment="0" applyProtection="0"/>
  </cellStyleXfs>
  <cellXfs count="105">
    <xf numFmtId="0" fontId="0" fillId="0" borderId="0" xfId="0" applyAlignment="1">
      <alignment/>
    </xf>
    <xf numFmtId="0" fontId="1" fillId="0" borderId="0" xfId="0" applyFont="1" applyAlignment="1">
      <alignment horizontal="center"/>
    </xf>
    <xf numFmtId="0" fontId="1" fillId="0" borderId="0" xfId="0" applyFont="1" applyBorder="1" applyAlignment="1">
      <alignment/>
    </xf>
    <xf numFmtId="0" fontId="1" fillId="0" borderId="0" xfId="0" applyFont="1" applyAlignment="1">
      <alignment/>
    </xf>
    <xf numFmtId="170" fontId="1" fillId="0" borderId="0" xfId="57" applyFont="1" applyAlignment="1">
      <alignment/>
    </xf>
    <xf numFmtId="0" fontId="1" fillId="0" borderId="0" xfId="0" applyFont="1" applyAlignment="1">
      <alignment vertical="top"/>
    </xf>
    <xf numFmtId="173" fontId="1" fillId="0" borderId="0" xfId="57" applyNumberFormat="1" applyFont="1" applyAlignment="1">
      <alignment/>
    </xf>
    <xf numFmtId="0" fontId="1" fillId="0" borderId="0" xfId="0" applyFont="1" applyBorder="1" applyAlignment="1">
      <alignment horizontal="center"/>
    </xf>
    <xf numFmtId="170" fontId="1" fillId="0" borderId="0" xfId="57" applyFont="1" applyBorder="1" applyAlignment="1">
      <alignment/>
    </xf>
    <xf numFmtId="0" fontId="5" fillId="0" borderId="0" xfId="0" applyFont="1" applyBorder="1" applyAlignment="1">
      <alignment horizontal="center"/>
    </xf>
    <xf numFmtId="170" fontId="5" fillId="0" borderId="0" xfId="57" applyFont="1" applyBorder="1" applyAlignment="1">
      <alignment/>
    </xf>
    <xf numFmtId="0" fontId="5" fillId="0" borderId="0" xfId="0" applyFont="1" applyBorder="1" applyAlignment="1">
      <alignment vertical="top"/>
    </xf>
    <xf numFmtId="176" fontId="1" fillId="0" borderId="0" xfId="0" applyNumberFormat="1" applyFont="1" applyAlignment="1">
      <alignment/>
    </xf>
    <xf numFmtId="0" fontId="1" fillId="0" borderId="0" xfId="0" applyFont="1" applyBorder="1" applyAlignment="1">
      <alignment vertical="top"/>
    </xf>
    <xf numFmtId="173" fontId="5" fillId="0" borderId="0" xfId="57" applyNumberFormat="1" applyFont="1" applyBorder="1" applyAlignment="1">
      <alignment/>
    </xf>
    <xf numFmtId="176" fontId="5" fillId="0" borderId="0" xfId="0" applyNumberFormat="1" applyFont="1" applyBorder="1" applyAlignment="1">
      <alignment/>
    </xf>
    <xf numFmtId="173" fontId="1" fillId="0" borderId="0" xfId="57" applyNumberFormat="1" applyFont="1" applyBorder="1" applyAlignment="1">
      <alignment/>
    </xf>
    <xf numFmtId="176" fontId="1" fillId="0" borderId="0" xfId="0" applyNumberFormat="1" applyFont="1" applyBorder="1" applyAlignment="1">
      <alignment/>
    </xf>
    <xf numFmtId="0" fontId="10" fillId="0" borderId="0" xfId="0" applyFont="1" applyBorder="1" applyAlignment="1">
      <alignment vertical="top"/>
    </xf>
    <xf numFmtId="0" fontId="6" fillId="0" borderId="0" xfId="0" applyFont="1" applyBorder="1" applyAlignment="1">
      <alignment vertical="top"/>
    </xf>
    <xf numFmtId="0" fontId="10" fillId="0" borderId="0" xfId="0" applyFont="1" applyBorder="1" applyAlignment="1">
      <alignment horizontal="center"/>
    </xf>
    <xf numFmtId="170" fontId="10" fillId="0" borderId="0" xfId="57" applyFont="1" applyBorder="1" applyAlignment="1">
      <alignment/>
    </xf>
    <xf numFmtId="176" fontId="10" fillId="0" borderId="0" xfId="57" applyNumberFormat="1" applyFont="1" applyBorder="1" applyAlignment="1">
      <alignment horizontal="right"/>
    </xf>
    <xf numFmtId="176" fontId="6" fillId="0" borderId="0" xfId="57" applyNumberFormat="1" applyFont="1" applyBorder="1" applyAlignment="1">
      <alignment horizontal="right"/>
    </xf>
    <xf numFmtId="0" fontId="10" fillId="0" borderId="0" xfId="0" applyFont="1" applyBorder="1" applyAlignment="1">
      <alignment/>
    </xf>
    <xf numFmtId="0" fontId="6" fillId="0" borderId="0" xfId="0" applyFont="1" applyBorder="1" applyAlignment="1">
      <alignment horizontal="center"/>
    </xf>
    <xf numFmtId="170" fontId="6" fillId="0" borderId="0" xfId="57" applyFont="1" applyBorder="1" applyAlignment="1">
      <alignment/>
    </xf>
    <xf numFmtId="176" fontId="6" fillId="0" borderId="0" xfId="0" applyNumberFormat="1" applyFont="1" applyBorder="1" applyAlignment="1">
      <alignment horizontal="right"/>
    </xf>
    <xf numFmtId="0" fontId="6" fillId="32" borderId="10" xfId="0" applyFont="1" applyFill="1" applyBorder="1" applyAlignment="1">
      <alignment vertical="top"/>
    </xf>
    <xf numFmtId="0" fontId="6" fillId="32" borderId="10" xfId="0" applyFont="1" applyFill="1" applyBorder="1" applyAlignment="1">
      <alignment horizontal="center"/>
    </xf>
    <xf numFmtId="170" fontId="6" fillId="32" borderId="10" xfId="57" applyFont="1" applyFill="1" applyBorder="1" applyAlignment="1">
      <alignment/>
    </xf>
    <xf numFmtId="176" fontId="6" fillId="32" borderId="10" xfId="57" applyNumberFormat="1" applyFont="1" applyFill="1" applyBorder="1" applyAlignment="1">
      <alignment horizontal="right"/>
    </xf>
    <xf numFmtId="176" fontId="6" fillId="32" borderId="10" xfId="57" applyNumberFormat="1" applyFont="1" applyFill="1" applyBorder="1" applyAlignment="1">
      <alignment wrapText="1"/>
    </xf>
    <xf numFmtId="0" fontId="6" fillId="0" borderId="0" xfId="0" applyFont="1" applyAlignment="1">
      <alignment horizontal="center" vertical="top" wrapText="1"/>
    </xf>
    <xf numFmtId="176" fontId="6" fillId="32" borderId="10" xfId="57" applyNumberFormat="1" applyFont="1" applyFill="1" applyBorder="1" applyAlignment="1">
      <alignment horizontal="right"/>
    </xf>
    <xf numFmtId="0" fontId="1" fillId="0" borderId="0" xfId="0" applyFont="1" applyAlignment="1">
      <alignment horizontal="center" vertical="top" wrapText="1"/>
    </xf>
    <xf numFmtId="176" fontId="10" fillId="0" borderId="0" xfId="0" applyNumberFormat="1" applyFont="1" applyBorder="1" applyAlignment="1">
      <alignment horizontal="right"/>
    </xf>
    <xf numFmtId="176" fontId="10" fillId="0" borderId="0" xfId="57" applyNumberFormat="1" applyFont="1" applyBorder="1" applyAlignment="1">
      <alignment horizontal="right"/>
    </xf>
    <xf numFmtId="176" fontId="6" fillId="0" borderId="0" xfId="57" applyNumberFormat="1" applyFont="1" applyBorder="1" applyAlignment="1">
      <alignment horizontal="right"/>
    </xf>
    <xf numFmtId="0" fontId="6" fillId="0" borderId="0" xfId="0" applyFont="1" applyBorder="1" applyAlignment="1">
      <alignment horizontal="left" vertical="top"/>
    </xf>
    <xf numFmtId="0" fontId="4" fillId="0" borderId="0" xfId="0" applyFont="1" applyAlignment="1">
      <alignment horizontal="center" vertical="top" wrapText="1"/>
    </xf>
    <xf numFmtId="0" fontId="1" fillId="0" borderId="0" xfId="0" applyFont="1" applyAlignment="1">
      <alignment horizontal="center" vertical="top"/>
    </xf>
    <xf numFmtId="0" fontId="6" fillId="0" borderId="0" xfId="0" applyFont="1" applyBorder="1" applyAlignment="1">
      <alignment horizontal="left" vertical="top" wrapText="1"/>
    </xf>
    <xf numFmtId="0" fontId="2" fillId="32" borderId="11" xfId="0" applyFont="1" applyFill="1" applyBorder="1" applyAlignment="1" applyProtection="1">
      <alignment vertical="top" wrapText="1"/>
      <protection locked="0"/>
    </xf>
    <xf numFmtId="176" fontId="1" fillId="32" borderId="11" xfId="57" applyNumberFormat="1" applyFont="1" applyFill="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vertical="top" wrapText="1"/>
      <protection locked="0"/>
    </xf>
    <xf numFmtId="176" fontId="1" fillId="0" borderId="0" xfId="57" applyNumberFormat="1" applyFont="1" applyAlignment="1" applyProtection="1">
      <alignment/>
      <protection locked="0"/>
    </xf>
    <xf numFmtId="176" fontId="1" fillId="0" borderId="0" xfId="57" applyNumberFormat="1" applyFont="1" applyBorder="1" applyAlignment="1" applyProtection="1">
      <alignment/>
      <protection locked="0"/>
    </xf>
    <xf numFmtId="0" fontId="1" fillId="0" borderId="0" xfId="0" applyFont="1" applyAlignment="1" applyProtection="1">
      <alignment/>
      <protection locked="0"/>
    </xf>
    <xf numFmtId="0" fontId="1" fillId="32" borderId="11" xfId="0" applyFont="1" applyFill="1" applyBorder="1" applyAlignment="1" applyProtection="1">
      <alignment vertical="top" wrapText="1"/>
      <protection locked="0"/>
    </xf>
    <xf numFmtId="176" fontId="2" fillId="32" borderId="11" xfId="57" applyNumberFormat="1" applyFont="1" applyFill="1" applyBorder="1" applyAlignment="1" applyProtection="1">
      <alignment horizontal="right"/>
      <protection locked="0"/>
    </xf>
    <xf numFmtId="176" fontId="2" fillId="32" borderId="11" xfId="57" applyNumberFormat="1" applyFont="1" applyFill="1" applyBorder="1" applyAlignment="1" applyProtection="1">
      <alignment/>
      <protection locked="0"/>
    </xf>
    <xf numFmtId="0" fontId="2" fillId="32" borderId="11" xfId="0" applyFont="1" applyFill="1" applyBorder="1" applyAlignment="1" applyProtection="1">
      <alignment horizontal="left" vertical="top" wrapText="1"/>
      <protection/>
    </xf>
    <xf numFmtId="0" fontId="2" fillId="32" borderId="11" xfId="0" applyFont="1" applyFill="1" applyBorder="1" applyAlignment="1" applyProtection="1">
      <alignment vertical="top" wrapText="1"/>
      <protection/>
    </xf>
    <xf numFmtId="0" fontId="1" fillId="32" borderId="11" xfId="0" applyNumberFormat="1" applyFont="1" applyFill="1" applyBorder="1" applyAlignment="1" applyProtection="1">
      <alignment horizontal="center"/>
      <protection/>
    </xf>
    <xf numFmtId="172" fontId="1" fillId="32" borderId="11" xfId="0" applyNumberFormat="1" applyFont="1" applyFill="1" applyBorder="1" applyAlignment="1" applyProtection="1">
      <alignment horizontal="center"/>
      <protection/>
    </xf>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1" fillId="0" borderId="0" xfId="0" applyNumberFormat="1" applyFont="1" applyAlignment="1" applyProtection="1">
      <alignment horizontal="center"/>
      <protection/>
    </xf>
    <xf numFmtId="172" fontId="1" fillId="0" borderId="0" xfId="0" applyNumberFormat="1" applyFont="1" applyAlignment="1" applyProtection="1">
      <alignment horizontal="center"/>
      <protection/>
    </xf>
    <xf numFmtId="0" fontId="1" fillId="0" borderId="0" xfId="0" applyNumberFormat="1" applyFont="1" applyAlignment="1" applyProtection="1">
      <alignment horizontal="center" wrapText="1"/>
      <protection/>
    </xf>
    <xf numFmtId="172" fontId="1" fillId="0" borderId="0" xfId="0" applyNumberFormat="1" applyFont="1" applyAlignment="1" applyProtection="1">
      <alignment horizontal="center" wrapText="1"/>
      <protection/>
    </xf>
    <xf numFmtId="0" fontId="7" fillId="0" borderId="0" xfId="0" applyNumberFormat="1" applyFont="1" applyAlignment="1" applyProtection="1">
      <alignment horizontal="center"/>
      <protection/>
    </xf>
    <xf numFmtId="0" fontId="1" fillId="0" borderId="0" xfId="0" applyFont="1" applyAlignment="1" applyProtection="1">
      <alignment horizontal="left" vertical="top"/>
      <protection/>
    </xf>
    <xf numFmtId="0" fontId="1" fillId="0" borderId="0" xfId="0" applyFont="1" applyFill="1" applyBorder="1" applyAlignment="1" applyProtection="1">
      <alignment horizontal="left" vertical="top" wrapText="1"/>
      <protection/>
    </xf>
    <xf numFmtId="9" fontId="1" fillId="0" borderId="0" xfId="43" applyFont="1" applyAlignment="1" applyProtection="1">
      <alignment horizontal="center"/>
      <protection/>
    </xf>
    <xf numFmtId="0" fontId="1" fillId="32" borderId="11" xfId="0" applyFont="1" applyFill="1" applyBorder="1" applyAlignment="1" applyProtection="1">
      <alignment horizontal="left" vertical="top"/>
      <protection/>
    </xf>
    <xf numFmtId="0" fontId="1" fillId="32" borderId="11" xfId="0" applyFont="1" applyFill="1" applyBorder="1" applyAlignment="1" applyProtection="1">
      <alignment vertical="top" wrapText="1"/>
      <protection/>
    </xf>
    <xf numFmtId="0" fontId="1" fillId="32" borderId="11" xfId="0" applyFont="1" applyFill="1" applyBorder="1" applyAlignment="1" applyProtection="1">
      <alignment horizontal="center"/>
      <protection locked="0"/>
    </xf>
    <xf numFmtId="176" fontId="1" fillId="32" borderId="11" xfId="57" applyNumberFormat="1" applyFont="1" applyFill="1" applyBorder="1" applyAlignment="1" applyProtection="1">
      <alignment horizontal="right"/>
      <protection locked="0"/>
    </xf>
    <xf numFmtId="0" fontId="1" fillId="0" borderId="0" xfId="0" applyFont="1" applyAlignment="1" applyProtection="1">
      <alignment horizontal="center"/>
      <protection locked="0"/>
    </xf>
    <xf numFmtId="176" fontId="1" fillId="0" borderId="0" xfId="57" applyNumberFormat="1" applyFont="1" applyAlignment="1" applyProtection="1">
      <alignment horizontal="right"/>
      <protection locked="0"/>
    </xf>
    <xf numFmtId="0" fontId="1" fillId="32" borderId="11" xfId="0" applyFont="1" applyFill="1" applyBorder="1" applyAlignment="1" applyProtection="1">
      <alignment vertical="top"/>
      <protection locked="0"/>
    </xf>
    <xf numFmtId="0" fontId="1" fillId="0" borderId="0" xfId="0" applyFont="1" applyAlignment="1" applyProtection="1">
      <alignment vertical="top"/>
      <protection locked="0"/>
    </xf>
    <xf numFmtId="0" fontId="1" fillId="32" borderId="11" xfId="0" applyFont="1" applyFill="1" applyBorder="1" applyAlignment="1" applyProtection="1">
      <alignment horizontal="center"/>
      <protection/>
    </xf>
    <xf numFmtId="0" fontId="1" fillId="0" borderId="0" xfId="0" applyFont="1" applyAlignment="1" applyProtection="1">
      <alignment horizontal="center"/>
      <protection/>
    </xf>
    <xf numFmtId="49" fontId="1" fillId="0" borderId="0" xfId="0" applyNumberFormat="1" applyFont="1" applyAlignment="1" applyProtection="1">
      <alignment horizontal="center"/>
      <protection/>
    </xf>
    <xf numFmtId="0" fontId="1" fillId="32" borderId="11" xfId="0" applyFont="1" applyFill="1" applyBorder="1" applyAlignment="1" applyProtection="1">
      <alignment vertical="top"/>
      <protection/>
    </xf>
    <xf numFmtId="0" fontId="1" fillId="0" borderId="0" xfId="0" applyFont="1" applyAlignment="1" applyProtection="1">
      <alignment vertical="top"/>
      <protection/>
    </xf>
    <xf numFmtId="0" fontId="2" fillId="32" borderId="11" xfId="0" applyFont="1" applyFill="1" applyBorder="1" applyAlignment="1" applyProtection="1">
      <alignment horizontal="center" vertical="top" wrapText="1"/>
      <protection locked="0"/>
    </xf>
    <xf numFmtId="0" fontId="2" fillId="33" borderId="0" xfId="0" applyFont="1" applyFill="1" applyBorder="1" applyAlignment="1" applyProtection="1">
      <alignment horizontal="center" vertical="top" wrapText="1"/>
      <protection locked="0"/>
    </xf>
    <xf numFmtId="0" fontId="2" fillId="33" borderId="0" xfId="0" applyFont="1" applyFill="1" applyBorder="1" applyAlignment="1" applyProtection="1">
      <alignment vertical="top" wrapText="1"/>
      <protection locked="0"/>
    </xf>
    <xf numFmtId="0" fontId="1" fillId="33" borderId="0" xfId="0" applyFont="1" applyFill="1" applyBorder="1" applyAlignment="1" applyProtection="1">
      <alignment horizontal="center"/>
      <protection locked="0"/>
    </xf>
    <xf numFmtId="176" fontId="1" fillId="33" borderId="0" xfId="57" applyNumberFormat="1" applyFont="1" applyFill="1" applyBorder="1" applyAlignment="1" applyProtection="1">
      <alignment horizontal="center"/>
      <protection locked="0"/>
    </xf>
    <xf numFmtId="176" fontId="1" fillId="33" borderId="0" xfId="57" applyNumberFormat="1" applyFont="1" applyFill="1" applyBorder="1" applyAlignment="1" applyProtection="1">
      <alignment horizontal="right"/>
      <protection locked="0"/>
    </xf>
    <xf numFmtId="0" fontId="1" fillId="33" borderId="0" xfId="0" applyFont="1" applyFill="1" applyBorder="1" applyAlignment="1" applyProtection="1">
      <alignment/>
      <protection locked="0"/>
    </xf>
    <xf numFmtId="0" fontId="1" fillId="33" borderId="0" xfId="0" applyFont="1" applyFill="1" applyBorder="1" applyAlignment="1" applyProtection="1">
      <alignment/>
      <protection locked="0"/>
    </xf>
    <xf numFmtId="0" fontId="1" fillId="33" borderId="0" xfId="0" applyFont="1" applyFill="1" applyAlignment="1" applyProtection="1">
      <alignment/>
      <protection locked="0"/>
    </xf>
    <xf numFmtId="0" fontId="1" fillId="0" borderId="0" xfId="0" applyFont="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 fillId="32" borderId="11" xfId="0" applyFont="1" applyFill="1" applyBorder="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0" xfId="0" applyFont="1" applyAlignment="1" applyProtection="1">
      <alignment horizontal="center" vertical="top" wrapText="1"/>
      <protection/>
    </xf>
    <xf numFmtId="4" fontId="1" fillId="0" borderId="0" xfId="0" applyNumberFormat="1" applyFont="1" applyFill="1" applyBorder="1" applyAlignment="1" applyProtection="1">
      <alignment horizontal="right" vertical="top" wrapText="1"/>
      <protection/>
    </xf>
    <xf numFmtId="0" fontId="1" fillId="0" borderId="0" xfId="0" applyFont="1" applyAlignment="1" applyProtection="1">
      <alignment horizontal="center" wrapText="1"/>
      <protection/>
    </xf>
    <xf numFmtId="0" fontId="1" fillId="0" borderId="0" xfId="0" applyFont="1" applyAlignment="1" applyProtection="1">
      <alignment horizontal="center" vertical="top"/>
      <protection/>
    </xf>
    <xf numFmtId="176" fontId="2" fillId="32" borderId="11" xfId="0" applyNumberFormat="1" applyFont="1" applyFill="1" applyBorder="1" applyAlignment="1" applyProtection="1">
      <alignment vertical="top"/>
      <protection locked="0"/>
    </xf>
    <xf numFmtId="9" fontId="1" fillId="0" borderId="0" xfId="43" applyNumberFormat="1" applyFont="1" applyAlignment="1" applyProtection="1">
      <alignment horizontal="center"/>
      <protection/>
    </xf>
    <xf numFmtId="0" fontId="2" fillId="33" borderId="0" xfId="0" applyFont="1" applyFill="1" applyBorder="1" applyAlignment="1" applyProtection="1">
      <alignment horizontal="left" vertical="top" wrapText="1"/>
      <protection locked="0"/>
    </xf>
    <xf numFmtId="4" fontId="1" fillId="0" borderId="0" xfId="0" applyNumberFormat="1" applyFont="1" applyAlignment="1" applyProtection="1">
      <alignment horizontal="center"/>
      <protection/>
    </xf>
    <xf numFmtId="179" fontId="1" fillId="0" borderId="0" xfId="0" applyNumberFormat="1" applyFont="1" applyFill="1" applyBorder="1" applyAlignment="1" applyProtection="1">
      <alignment horizontal="right" vertical="top"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I29"/>
  <sheetViews>
    <sheetView tabSelected="1" zoomScalePageLayoutView="0" workbookViewId="0" topLeftCell="A1">
      <selection activeCell="M22" sqref="M22"/>
    </sheetView>
  </sheetViews>
  <sheetFormatPr defaultColWidth="9.625" defaultRowHeight="12.75"/>
  <cols>
    <col min="1" max="2" width="9.625" style="5" customWidth="1"/>
    <col min="3" max="4" width="9.625" style="1" customWidth="1"/>
    <col min="5" max="6" width="9.625" style="4" customWidth="1"/>
    <col min="7" max="7" width="6.75390625" style="6" customWidth="1"/>
    <col min="8" max="8" width="5.00390625" style="6" customWidth="1"/>
    <col min="9" max="9" width="18.625" style="12" customWidth="1"/>
    <col min="10" max="16384" width="9.625" style="3" customWidth="1"/>
  </cols>
  <sheetData>
    <row r="5" spans="2:9" ht="45" customHeight="1">
      <c r="B5" s="33" t="s">
        <v>115</v>
      </c>
      <c r="C5" s="33"/>
      <c r="D5" s="33"/>
      <c r="E5" s="33"/>
      <c r="F5" s="33"/>
      <c r="G5" s="33"/>
      <c r="H5" s="33"/>
      <c r="I5" s="33"/>
    </row>
    <row r="8" spans="2:9" ht="23.25" customHeight="1">
      <c r="B8" s="40" t="s">
        <v>30</v>
      </c>
      <c r="C8" s="40"/>
      <c r="D8" s="40"/>
      <c r="E8" s="40"/>
      <c r="F8" s="40"/>
      <c r="G8" s="40"/>
      <c r="H8" s="40"/>
      <c r="I8" s="40"/>
    </row>
    <row r="9" spans="2:9" ht="14.25" customHeight="1">
      <c r="B9" s="35"/>
      <c r="C9" s="35"/>
      <c r="D9" s="35"/>
      <c r="E9" s="35"/>
      <c r="F9" s="35"/>
      <c r="G9" s="35"/>
      <c r="H9" s="35"/>
      <c r="I9" s="35"/>
    </row>
    <row r="10" spans="2:9" ht="14.25">
      <c r="B10" s="41"/>
      <c r="C10" s="41"/>
      <c r="D10" s="41"/>
      <c r="E10" s="41"/>
      <c r="F10" s="41"/>
      <c r="G10" s="41"/>
      <c r="H10" s="41"/>
      <c r="I10" s="41"/>
    </row>
    <row r="12" spans="1:9" s="24" customFormat="1" ht="18">
      <c r="A12" s="18"/>
      <c r="B12" s="42" t="s">
        <v>32</v>
      </c>
      <c r="C12" s="42"/>
      <c r="D12" s="42"/>
      <c r="E12" s="42"/>
      <c r="F12" s="22"/>
      <c r="G12" s="38">
        <f>'Gradbena dela'!F34</f>
        <v>0</v>
      </c>
      <c r="H12" s="38"/>
      <c r="I12" s="38"/>
    </row>
    <row r="13" spans="1:9" s="24" customFormat="1" ht="18">
      <c r="A13" s="18"/>
      <c r="B13" s="42" t="s">
        <v>33</v>
      </c>
      <c r="C13" s="42"/>
      <c r="D13" s="42"/>
      <c r="E13" s="42"/>
      <c r="F13" s="22"/>
      <c r="G13" s="38">
        <f>'Betonska dela'!F9</f>
        <v>0</v>
      </c>
      <c r="H13" s="38"/>
      <c r="I13" s="38"/>
    </row>
    <row r="14" spans="1:9" s="24" customFormat="1" ht="18">
      <c r="A14" s="18"/>
      <c r="B14" s="42" t="s">
        <v>109</v>
      </c>
      <c r="C14" s="42"/>
      <c r="D14" s="42"/>
      <c r="E14" s="42"/>
      <c r="F14" s="22"/>
      <c r="G14" s="38">
        <f>'Zgornji ustroj'!F57</f>
        <v>0</v>
      </c>
      <c r="H14" s="38"/>
      <c r="I14" s="38"/>
    </row>
    <row r="15" spans="1:9" s="24" customFormat="1" ht="18">
      <c r="A15" s="18"/>
      <c r="B15" s="42" t="s">
        <v>110</v>
      </c>
      <c r="C15" s="42"/>
      <c r="D15" s="42"/>
      <c r="E15" s="42"/>
      <c r="F15" s="22"/>
      <c r="G15" s="38">
        <f>'Priključni vodovod'!F60</f>
        <v>0</v>
      </c>
      <c r="H15" s="38"/>
      <c r="I15" s="38"/>
    </row>
    <row r="16" spans="1:9" s="24" customFormat="1" ht="18" customHeight="1">
      <c r="A16" s="18"/>
      <c r="B16" s="39" t="s">
        <v>111</v>
      </c>
      <c r="C16" s="39"/>
      <c r="D16" s="39"/>
      <c r="E16" s="39"/>
      <c r="F16" s="39"/>
      <c r="G16" s="38">
        <f>'P. in Z. dela'!F26</f>
        <v>0</v>
      </c>
      <c r="H16" s="38"/>
      <c r="I16" s="38"/>
    </row>
    <row r="17" spans="1:9" s="24" customFormat="1" ht="18">
      <c r="A17" s="18"/>
      <c r="B17" s="19"/>
      <c r="C17" s="20"/>
      <c r="D17" s="20"/>
      <c r="E17" s="21"/>
      <c r="F17" s="22"/>
      <c r="G17" s="23"/>
      <c r="H17" s="23"/>
      <c r="I17" s="23"/>
    </row>
    <row r="18" spans="1:9" s="24" customFormat="1" ht="18">
      <c r="A18" s="18"/>
      <c r="B18" s="28" t="s">
        <v>31</v>
      </c>
      <c r="C18" s="29"/>
      <c r="D18" s="29"/>
      <c r="E18" s="30"/>
      <c r="F18" s="31"/>
      <c r="G18" s="31"/>
      <c r="H18" s="31"/>
      <c r="I18" s="32">
        <f>SUM(G12:I17)</f>
        <v>0</v>
      </c>
    </row>
    <row r="19" spans="1:9" s="24" customFormat="1" ht="18">
      <c r="A19" s="18"/>
      <c r="B19" s="19"/>
      <c r="C19" s="25"/>
      <c r="D19" s="25"/>
      <c r="E19" s="26"/>
      <c r="F19" s="23"/>
      <c r="G19" s="23"/>
      <c r="H19" s="23"/>
      <c r="I19" s="27"/>
    </row>
    <row r="20" spans="1:9" s="24" customFormat="1" ht="18">
      <c r="A20" s="18"/>
      <c r="B20" s="18" t="s">
        <v>34</v>
      </c>
      <c r="C20" s="20"/>
      <c r="D20" s="20"/>
      <c r="E20" s="21"/>
      <c r="F20" s="22"/>
      <c r="G20" s="36">
        <f>I18</f>
        <v>0</v>
      </c>
      <c r="H20" s="36"/>
      <c r="I20" s="36"/>
    </row>
    <row r="21" spans="1:9" s="24" customFormat="1" ht="18">
      <c r="A21" s="18"/>
      <c r="B21" s="18" t="s">
        <v>52</v>
      </c>
      <c r="C21" s="20"/>
      <c r="D21" s="20"/>
      <c r="E21" s="21"/>
      <c r="F21" s="22"/>
      <c r="G21" s="37">
        <f>G20*0.22</f>
        <v>0</v>
      </c>
      <c r="H21" s="37"/>
      <c r="I21" s="37"/>
    </row>
    <row r="22" spans="1:9" s="24" customFormat="1" ht="18">
      <c r="A22" s="18"/>
      <c r="B22" s="19"/>
      <c r="C22" s="25"/>
      <c r="D22" s="25"/>
      <c r="E22" s="26"/>
      <c r="F22" s="23"/>
      <c r="G22" s="23"/>
      <c r="H22" s="23"/>
      <c r="I22" s="27"/>
    </row>
    <row r="23" spans="1:9" s="24" customFormat="1" ht="18">
      <c r="A23" s="18"/>
      <c r="B23" s="28" t="s">
        <v>35</v>
      </c>
      <c r="C23" s="29"/>
      <c r="D23" s="29"/>
      <c r="E23" s="30"/>
      <c r="F23" s="31"/>
      <c r="G23" s="34">
        <f>G20+G21</f>
        <v>0</v>
      </c>
      <c r="H23" s="34"/>
      <c r="I23" s="34"/>
    </row>
    <row r="24" spans="1:9" s="2" customFormat="1" ht="15.75">
      <c r="A24" s="13"/>
      <c r="B24" s="11"/>
      <c r="C24" s="9"/>
      <c r="D24" s="9"/>
      <c r="E24" s="10"/>
      <c r="F24" s="10"/>
      <c r="G24" s="14"/>
      <c r="H24" s="14"/>
      <c r="I24" s="15"/>
    </row>
    <row r="25" spans="1:9" s="2" customFormat="1" ht="15.75">
      <c r="A25" s="13"/>
      <c r="B25" s="11"/>
      <c r="C25" s="9"/>
      <c r="D25" s="9"/>
      <c r="E25" s="10"/>
      <c r="F25" s="10"/>
      <c r="G25" s="14"/>
      <c r="H25" s="14"/>
      <c r="I25" s="15"/>
    </row>
    <row r="26" spans="1:9" s="2" customFormat="1" ht="15.75">
      <c r="A26" s="13"/>
      <c r="B26" s="11"/>
      <c r="C26" s="9"/>
      <c r="D26" s="9"/>
      <c r="E26" s="10"/>
      <c r="F26" s="10"/>
      <c r="G26" s="14"/>
      <c r="H26" s="14"/>
      <c r="I26" s="15"/>
    </row>
    <row r="27" spans="1:9" s="2" customFormat="1" ht="15.75">
      <c r="A27" s="13"/>
      <c r="B27" s="11"/>
      <c r="C27" s="9"/>
      <c r="D27" s="9"/>
      <c r="E27" s="10"/>
      <c r="F27" s="10"/>
      <c r="G27" s="14"/>
      <c r="H27" s="14"/>
      <c r="I27" s="15"/>
    </row>
    <row r="28" spans="1:9" s="2" customFormat="1" ht="14.25">
      <c r="A28" s="13"/>
      <c r="B28" s="13"/>
      <c r="C28" s="7"/>
      <c r="D28" s="7"/>
      <c r="E28" s="8"/>
      <c r="F28" s="8"/>
      <c r="G28" s="16"/>
      <c r="H28" s="16"/>
      <c r="I28" s="17"/>
    </row>
    <row r="29" spans="1:9" s="2" customFormat="1" ht="14.25">
      <c r="A29" s="13"/>
      <c r="B29" s="13"/>
      <c r="C29" s="7"/>
      <c r="D29" s="7"/>
      <c r="E29" s="8"/>
      <c r="F29" s="8"/>
      <c r="G29" s="16"/>
      <c r="H29" s="16"/>
      <c r="I29" s="17"/>
    </row>
  </sheetData>
  <sheetProtection/>
  <mergeCells count="17">
    <mergeCell ref="B15:E15"/>
    <mergeCell ref="B8:I8"/>
    <mergeCell ref="B10:I10"/>
    <mergeCell ref="G14:I14"/>
    <mergeCell ref="B12:E12"/>
    <mergeCell ref="B13:E13"/>
    <mergeCell ref="B14:E14"/>
    <mergeCell ref="B5:I5"/>
    <mergeCell ref="G23:I23"/>
    <mergeCell ref="B9:I9"/>
    <mergeCell ref="G20:I20"/>
    <mergeCell ref="G21:I21"/>
    <mergeCell ref="G12:I12"/>
    <mergeCell ref="G13:I13"/>
    <mergeCell ref="G15:I15"/>
    <mergeCell ref="G16:I16"/>
    <mergeCell ref="B16:F16"/>
  </mergeCells>
  <printOptions/>
  <pageMargins left="0.7480314960629921" right="0.7480314960629921" top="0.984251968503937" bottom="0.984251968503937" header="0" footer="0"/>
  <pageSetup fitToHeight="1" fitToWidth="1" horizontalDpi="1200" verticalDpi="1200" orientation="portrait" paperSize="9" scale="99"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O34"/>
  <sheetViews>
    <sheetView zoomScalePageLayoutView="0" workbookViewId="0" topLeftCell="A13">
      <selection activeCell="H8" sqref="H8"/>
    </sheetView>
  </sheetViews>
  <sheetFormatPr defaultColWidth="9.00390625" defaultRowHeight="12.75"/>
  <cols>
    <col min="1" max="1" width="4.00390625" style="66" customWidth="1"/>
    <col min="2" max="2" width="46.00390625" style="60" bestFit="1" customWidth="1"/>
    <col min="3" max="3" width="4.375" style="61" bestFit="1" customWidth="1"/>
    <col min="4" max="4" width="7.625" style="62" customWidth="1"/>
    <col min="5" max="5" width="11.00390625" style="49" customWidth="1"/>
    <col min="6" max="6" width="12.00390625" style="49" customWidth="1"/>
    <col min="7" max="7" width="9.125" style="51" customWidth="1"/>
    <col min="8" max="16384" width="9.125" style="47" customWidth="1"/>
  </cols>
  <sheetData>
    <row r="1" spans="1:171" ht="15.75" thickBot="1">
      <c r="A1" s="55" t="s">
        <v>9</v>
      </c>
      <c r="B1" s="56" t="s">
        <v>10</v>
      </c>
      <c r="C1" s="57"/>
      <c r="D1" s="58"/>
      <c r="E1" s="44"/>
      <c r="F1" s="44"/>
      <c r="G1" s="45"/>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row>
    <row r="2" spans="1:171" ht="14.25">
      <c r="A2" s="59"/>
      <c r="G2" s="45"/>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row>
    <row r="3" spans="1:171" ht="14.25">
      <c r="A3" s="59" t="s">
        <v>0</v>
      </c>
      <c r="B3" s="60" t="s">
        <v>11</v>
      </c>
      <c r="G3" s="45"/>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row>
    <row r="4" spans="1:171" ht="14.25">
      <c r="A4" s="59"/>
      <c r="C4" s="63" t="s">
        <v>12</v>
      </c>
      <c r="D4" s="64">
        <v>169</v>
      </c>
      <c r="E4" s="49">
        <v>0</v>
      </c>
      <c r="F4" s="49">
        <f>E4*D4</f>
        <v>0</v>
      </c>
      <c r="G4" s="4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row>
    <row r="5" spans="1:171" ht="14.25">
      <c r="A5" s="59"/>
      <c r="C5" s="63"/>
      <c r="D5" s="64"/>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row>
    <row r="6" spans="1:171" ht="42.75">
      <c r="A6" s="59" t="s">
        <v>1</v>
      </c>
      <c r="B6" s="60" t="s">
        <v>41</v>
      </c>
      <c r="C6" s="65" t="s">
        <v>12</v>
      </c>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row>
    <row r="7" spans="1:171" ht="14.25">
      <c r="A7" s="59"/>
      <c r="B7" s="60" t="s">
        <v>48</v>
      </c>
      <c r="C7" s="62" t="s">
        <v>5</v>
      </c>
      <c r="D7" s="62">
        <f>D4*1.397</f>
        <v>236.093</v>
      </c>
      <c r="E7" s="49">
        <v>0</v>
      </c>
      <c r="F7" s="49">
        <f>E7*D7</f>
        <v>0</v>
      </c>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row>
    <row r="8" spans="1:171" ht="14.25">
      <c r="A8" s="59"/>
      <c r="G8" s="45"/>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row>
    <row r="9" spans="1:171" ht="42.75">
      <c r="A9" s="59" t="s">
        <v>2</v>
      </c>
      <c r="B9" s="60" t="s">
        <v>36</v>
      </c>
      <c r="C9" s="65" t="s">
        <v>18</v>
      </c>
      <c r="G9" s="45"/>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row>
    <row r="10" spans="1:171" ht="14.25">
      <c r="A10" s="59"/>
      <c r="B10" s="60" t="s">
        <v>16</v>
      </c>
      <c r="C10" s="62" t="s">
        <v>5</v>
      </c>
      <c r="D10" s="62">
        <v>20</v>
      </c>
      <c r="E10" s="49">
        <v>0</v>
      </c>
      <c r="F10" s="49">
        <f>E10*D10</f>
        <v>0</v>
      </c>
      <c r="G10" s="45"/>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row>
    <row r="11" spans="1:171" ht="14.25">
      <c r="A11" s="59"/>
      <c r="B11" s="60" t="s">
        <v>17</v>
      </c>
      <c r="C11" s="62" t="s">
        <v>5</v>
      </c>
      <c r="D11" s="62">
        <v>20</v>
      </c>
      <c r="E11" s="49">
        <v>0</v>
      </c>
      <c r="F11" s="49">
        <f>E11*D11</f>
        <v>0</v>
      </c>
      <c r="G11" s="4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row>
    <row r="12" spans="1:171" ht="14.25">
      <c r="A12" s="59"/>
      <c r="G12" s="45"/>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row>
    <row r="13" spans="1:171" ht="14.25">
      <c r="A13" s="59" t="s">
        <v>3</v>
      </c>
      <c r="B13" s="60" t="s">
        <v>13</v>
      </c>
      <c r="C13" s="65" t="s">
        <v>12</v>
      </c>
      <c r="G13" s="4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row>
    <row r="14" spans="1:171" ht="14.25">
      <c r="A14" s="59"/>
      <c r="B14" s="60" t="s">
        <v>48</v>
      </c>
      <c r="C14" s="62" t="s">
        <v>14</v>
      </c>
      <c r="D14" s="62">
        <f>D4*0.7</f>
        <v>118.3</v>
      </c>
      <c r="E14" s="49">
        <v>0</v>
      </c>
      <c r="F14" s="49">
        <f>E14*D14</f>
        <v>0</v>
      </c>
      <c r="G14" s="4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row>
    <row r="15" spans="1:171" ht="14.25">
      <c r="A15" s="59"/>
      <c r="G15" s="45"/>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row>
    <row r="16" spans="1:171" ht="42.75">
      <c r="A16" s="59" t="s">
        <v>4</v>
      </c>
      <c r="B16" s="60" t="s">
        <v>38</v>
      </c>
      <c r="C16" s="65" t="s">
        <v>12</v>
      </c>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row>
    <row r="17" spans="1:171" ht="14.25">
      <c r="A17" s="59"/>
      <c r="B17" s="60" t="s">
        <v>48</v>
      </c>
      <c r="C17" s="62" t="s">
        <v>5</v>
      </c>
      <c r="D17" s="62">
        <f>D4*0.112</f>
        <v>18.928</v>
      </c>
      <c r="E17" s="49">
        <v>0</v>
      </c>
      <c r="F17" s="49">
        <f>E17*D17</f>
        <v>0</v>
      </c>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row>
    <row r="18" spans="1:171" ht="14.25">
      <c r="A18" s="59"/>
      <c r="G18" s="45"/>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row>
    <row r="19" spans="1:171" ht="57">
      <c r="A19" s="59" t="s">
        <v>6</v>
      </c>
      <c r="B19" s="60" t="s">
        <v>39</v>
      </c>
      <c r="C19" s="65" t="s">
        <v>12</v>
      </c>
      <c r="G19" s="45"/>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row>
    <row r="20" spans="1:171" ht="14.25">
      <c r="A20" s="59"/>
      <c r="B20" s="60" t="s">
        <v>48</v>
      </c>
      <c r="C20" s="62" t="s">
        <v>5</v>
      </c>
      <c r="D20" s="62">
        <f>D4*0.372</f>
        <v>62.868</v>
      </c>
      <c r="E20" s="49">
        <v>0</v>
      </c>
      <c r="F20" s="49">
        <f>E20*D20</f>
        <v>0</v>
      </c>
      <c r="G20" s="45"/>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row>
    <row r="21" spans="1:171" ht="14.25">
      <c r="A21" s="59"/>
      <c r="G21" s="45"/>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row>
    <row r="22" spans="1:171" ht="29.25" customHeight="1">
      <c r="A22" s="59" t="s">
        <v>7</v>
      </c>
      <c r="B22" s="60" t="s">
        <v>15</v>
      </c>
      <c r="C22" s="65" t="s">
        <v>12</v>
      </c>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row>
    <row r="23" spans="1:171" ht="14.25">
      <c r="A23" s="59"/>
      <c r="B23" s="60" t="s">
        <v>48</v>
      </c>
      <c r="C23" s="62" t="s">
        <v>5</v>
      </c>
      <c r="D23" s="62">
        <f>D4*0.904</f>
        <v>152.776</v>
      </c>
      <c r="E23" s="50">
        <v>0</v>
      </c>
      <c r="F23" s="49">
        <f>E23*D23</f>
        <v>0</v>
      </c>
      <c r="G23" s="45"/>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row>
    <row r="24" spans="1:171" ht="14.25">
      <c r="A24" s="59"/>
      <c r="G24" s="45"/>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row>
    <row r="25" spans="1:171" ht="57">
      <c r="A25" s="59" t="s">
        <v>8</v>
      </c>
      <c r="B25" s="60" t="s">
        <v>40</v>
      </c>
      <c r="G25" s="45"/>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row>
    <row r="26" spans="1:171" ht="14.25">
      <c r="A26" s="59"/>
      <c r="C26" s="62" t="s">
        <v>5</v>
      </c>
      <c r="D26" s="62">
        <f>D7</f>
        <v>236.093</v>
      </c>
      <c r="E26" s="50">
        <v>0</v>
      </c>
      <c r="F26" s="49">
        <f>E26*D26</f>
        <v>0</v>
      </c>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row>
    <row r="27" spans="1:171" ht="14.25">
      <c r="A27" s="59"/>
      <c r="G27" s="45"/>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row>
    <row r="28" spans="1:2" ht="57">
      <c r="A28" s="66" t="s">
        <v>20</v>
      </c>
      <c r="B28" s="60" t="s">
        <v>24</v>
      </c>
    </row>
    <row r="29" spans="3:6" ht="14.25">
      <c r="C29" s="61" t="s">
        <v>12</v>
      </c>
      <c r="D29" s="62">
        <f>D4</f>
        <v>169</v>
      </c>
      <c r="E29" s="49">
        <v>0</v>
      </c>
      <c r="F29" s="49">
        <f>E29*D29</f>
        <v>0</v>
      </c>
    </row>
    <row r="31" spans="1:2" ht="71.25">
      <c r="A31" s="66" t="s">
        <v>21</v>
      </c>
      <c r="B31" s="67" t="s">
        <v>116</v>
      </c>
    </row>
    <row r="32" spans="4:6" ht="14.25">
      <c r="D32" s="68">
        <v>0.1</v>
      </c>
      <c r="F32" s="49">
        <f>SUM(F2:F31)*D32</f>
        <v>0</v>
      </c>
    </row>
    <row r="34" spans="1:6" ht="15.75" thickBot="1">
      <c r="A34" s="69"/>
      <c r="B34" s="70"/>
      <c r="C34" s="57"/>
      <c r="D34" s="58"/>
      <c r="E34" s="53"/>
      <c r="F34" s="54">
        <f>SUM(F2:F33)</f>
        <v>0</v>
      </c>
    </row>
  </sheetData>
  <sheetProtection password="CA73" sheet="1"/>
  <printOptions/>
  <pageMargins left="0.6692913385826772" right="0.7480314960629921" top="0.31496062992125984" bottom="0.5905511811023623" header="0" footer="0"/>
  <pageSetup fitToHeight="2" fitToWidth="1" horizontalDpi="1200" verticalDpi="1200" orientation="portrait" paperSize="9" r:id="rId1"/>
  <headerFooter alignWithMargins="0">
    <oddFooter>&amp;CStran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O9"/>
  <sheetViews>
    <sheetView zoomScalePageLayoutView="0" workbookViewId="0" topLeftCell="A1">
      <selection activeCell="J13" sqref="J13"/>
    </sheetView>
  </sheetViews>
  <sheetFormatPr defaultColWidth="9.00390625" defaultRowHeight="12.75"/>
  <cols>
    <col min="1" max="1" width="4.00390625" style="81" customWidth="1"/>
    <col min="2" max="2" width="46.125" style="60" customWidth="1"/>
    <col min="3" max="3" width="4.25390625" style="78" bestFit="1" customWidth="1"/>
    <col min="4" max="4" width="4.375" style="78" bestFit="1" customWidth="1"/>
    <col min="5" max="5" width="12.25390625" style="49" customWidth="1"/>
    <col min="6" max="6" width="12.25390625" style="74" customWidth="1"/>
    <col min="7" max="7" width="9.125" style="51" customWidth="1"/>
    <col min="8" max="16384" width="9.125" style="47" customWidth="1"/>
  </cols>
  <sheetData>
    <row r="1" spans="1:171" ht="15.75" thickBot="1">
      <c r="A1" s="56" t="s">
        <v>25</v>
      </c>
      <c r="B1" s="56" t="s">
        <v>43</v>
      </c>
      <c r="C1" s="77"/>
      <c r="D1" s="77"/>
      <c r="E1" s="44"/>
      <c r="F1" s="72"/>
      <c r="G1" s="45"/>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row>
    <row r="2" spans="1:171" ht="14.25">
      <c r="A2" s="60"/>
      <c r="G2" s="45"/>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row>
    <row r="3" spans="1:171" ht="99.75">
      <c r="A3" s="60" t="s">
        <v>0</v>
      </c>
      <c r="B3" s="60" t="s">
        <v>42</v>
      </c>
      <c r="G3" s="45"/>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row>
    <row r="4" spans="1:171" ht="14.25">
      <c r="A4" s="60"/>
      <c r="B4" s="60" t="s">
        <v>67</v>
      </c>
      <c r="C4" s="78" t="s">
        <v>18</v>
      </c>
      <c r="D4" s="78">
        <v>2</v>
      </c>
      <c r="E4" s="49">
        <v>0</v>
      </c>
      <c r="F4" s="74">
        <f>E4*D4</f>
        <v>0</v>
      </c>
      <c r="G4" s="4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row>
    <row r="5" spans="1:171" ht="14.25">
      <c r="A5" s="60"/>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row>
    <row r="6" spans="1:171" ht="71.25">
      <c r="A6" s="60" t="s">
        <v>1</v>
      </c>
      <c r="B6" s="67" t="s">
        <v>117</v>
      </c>
      <c r="C6" s="79"/>
      <c r="D6" s="79"/>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row>
    <row r="7" spans="1:171" ht="14.25">
      <c r="A7" s="60"/>
      <c r="C7" s="79"/>
      <c r="D7" s="79" t="s">
        <v>49</v>
      </c>
      <c r="F7" s="74">
        <f>SUM(F3:F6)*D7</f>
        <v>0</v>
      </c>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row>
    <row r="9" spans="1:6" ht="15.75" thickBot="1">
      <c r="A9" s="80"/>
      <c r="B9" s="70"/>
      <c r="C9" s="77"/>
      <c r="D9" s="77"/>
      <c r="E9" s="53"/>
      <c r="F9" s="53">
        <f>SUM(F2:F8)</f>
        <v>0</v>
      </c>
    </row>
  </sheetData>
  <sheetProtection password="CA73" sheet="1"/>
  <printOptions/>
  <pageMargins left="0.8267716535433072" right="0.7480314960629921" top="0.984251968503937" bottom="0.984251968503937" header="0" footer="0"/>
  <pageSetup fitToHeight="1" fitToWidth="1" horizontalDpi="1200" verticalDpi="12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O57"/>
  <sheetViews>
    <sheetView zoomScalePageLayoutView="0" workbookViewId="0" topLeftCell="A4">
      <selection activeCell="I11" sqref="I11"/>
    </sheetView>
  </sheetViews>
  <sheetFormatPr defaultColWidth="9.00390625" defaultRowHeight="12.75"/>
  <cols>
    <col min="1" max="1" width="4.00390625" style="95" customWidth="1"/>
    <col min="2" max="2" width="47.125" style="48" bestFit="1" customWidth="1"/>
    <col min="3" max="3" width="4.25390625" style="73" bestFit="1" customWidth="1"/>
    <col min="4" max="4" width="10.375" style="73" customWidth="1"/>
    <col min="5" max="5" width="17.125" style="49" customWidth="1"/>
    <col min="6" max="6" width="20.75390625" style="74" customWidth="1"/>
    <col min="7" max="7" width="9.125" style="51" customWidth="1"/>
    <col min="8" max="16384" width="9.125" style="47" customWidth="1"/>
  </cols>
  <sheetData>
    <row r="1" spans="1:171" ht="15.75" thickBot="1">
      <c r="A1" s="82" t="s">
        <v>26</v>
      </c>
      <c r="B1" s="43" t="s">
        <v>79</v>
      </c>
      <c r="C1" s="71"/>
      <c r="D1" s="71"/>
      <c r="E1" s="44"/>
      <c r="F1" s="72"/>
      <c r="G1" s="45"/>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row>
    <row r="2" spans="1:171" s="90" customFormat="1" ht="15">
      <c r="A2" s="83"/>
      <c r="B2" s="84"/>
      <c r="C2" s="85"/>
      <c r="D2" s="85"/>
      <c r="E2" s="86"/>
      <c r="F2" s="87"/>
      <c r="G2" s="88"/>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row>
    <row r="3" spans="1:171" ht="270" customHeight="1">
      <c r="A3" s="91"/>
      <c r="B3" s="92" t="s">
        <v>84</v>
      </c>
      <c r="C3" s="92"/>
      <c r="D3" s="92"/>
      <c r="E3" s="92"/>
      <c r="F3" s="92"/>
      <c r="G3" s="45"/>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row>
    <row r="4" spans="1:171" ht="111" customHeight="1">
      <c r="A4" s="91"/>
      <c r="B4" s="92" t="s">
        <v>85</v>
      </c>
      <c r="C4" s="92"/>
      <c r="D4" s="92"/>
      <c r="E4" s="92"/>
      <c r="F4" s="92"/>
      <c r="G4" s="4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row>
    <row r="5" spans="1:171" ht="15">
      <c r="A5" s="91"/>
      <c r="B5" s="93"/>
      <c r="C5" s="93"/>
      <c r="D5" s="93"/>
      <c r="E5" s="93"/>
      <c r="F5" s="93"/>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row>
    <row r="6" spans="1:171" ht="14.25">
      <c r="A6" s="96">
        <v>1</v>
      </c>
      <c r="B6" s="67" t="s">
        <v>80</v>
      </c>
      <c r="C6" s="78"/>
      <c r="D6" s="78"/>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row>
    <row r="7" spans="1:171" ht="14.25">
      <c r="A7" s="96"/>
      <c r="B7" s="60"/>
      <c r="C7" s="78" t="s">
        <v>81</v>
      </c>
      <c r="D7" s="97">
        <v>10</v>
      </c>
      <c r="E7" s="49">
        <v>0</v>
      </c>
      <c r="F7" s="74">
        <f>E7*D7</f>
        <v>0</v>
      </c>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row>
    <row r="8" spans="1:171" ht="14.25">
      <c r="A8" s="96"/>
      <c r="B8" s="60"/>
      <c r="C8" s="98"/>
      <c r="D8" s="98"/>
      <c r="G8" s="45"/>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row>
    <row r="9" spans="1:171" ht="42.75">
      <c r="A9" s="96">
        <f>A6+1</f>
        <v>2</v>
      </c>
      <c r="B9" s="67" t="s">
        <v>82</v>
      </c>
      <c r="C9" s="78"/>
      <c r="D9" s="78"/>
      <c r="G9" s="45"/>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row>
    <row r="10" spans="1:171" ht="14.25">
      <c r="A10" s="96"/>
      <c r="B10" s="60"/>
      <c r="C10" s="78" t="s">
        <v>14</v>
      </c>
      <c r="D10" s="97">
        <v>700</v>
      </c>
      <c r="E10" s="49">
        <v>0</v>
      </c>
      <c r="F10" s="74">
        <f>E10*D10</f>
        <v>0</v>
      </c>
      <c r="G10" s="45"/>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row>
    <row r="11" spans="1:171" ht="14.25">
      <c r="A11" s="96"/>
      <c r="B11" s="60"/>
      <c r="C11" s="78"/>
      <c r="D11" s="78"/>
      <c r="G11" s="4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row>
    <row r="12" spans="1:171" ht="28.5">
      <c r="A12" s="96">
        <f>A9+1</f>
        <v>3</v>
      </c>
      <c r="B12" s="67" t="s">
        <v>83</v>
      </c>
      <c r="C12" s="78"/>
      <c r="D12" s="78"/>
      <c r="G12" s="45"/>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row>
    <row r="13" spans="1:171" ht="14.25">
      <c r="A13" s="96"/>
      <c r="B13" s="60"/>
      <c r="C13" s="78" t="s">
        <v>14</v>
      </c>
      <c r="D13" s="97">
        <v>5</v>
      </c>
      <c r="E13" s="49">
        <v>0</v>
      </c>
      <c r="F13" s="74">
        <f>E13*D13</f>
        <v>0</v>
      </c>
      <c r="G13" s="4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row>
    <row r="14" spans="1:171" ht="14.25">
      <c r="A14" s="96"/>
      <c r="B14" s="60"/>
      <c r="C14" s="78"/>
      <c r="D14" s="78"/>
      <c r="G14" s="4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row>
    <row r="15" spans="1:171" ht="14.25">
      <c r="A15" s="96">
        <f>A12+1</f>
        <v>4</v>
      </c>
      <c r="B15" s="67" t="s">
        <v>87</v>
      </c>
      <c r="C15" s="78"/>
      <c r="D15" s="78"/>
      <c r="G15" s="45"/>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row>
    <row r="16" spans="1:171" ht="14.25">
      <c r="A16" s="96"/>
      <c r="B16" s="60"/>
      <c r="C16" s="78" t="s">
        <v>81</v>
      </c>
      <c r="D16" s="97">
        <v>169</v>
      </c>
      <c r="E16" s="49">
        <v>0</v>
      </c>
      <c r="F16" s="74">
        <f>E16*D16</f>
        <v>0</v>
      </c>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row>
    <row r="17" spans="1:171" ht="14.25">
      <c r="A17" s="96"/>
      <c r="B17" s="60"/>
      <c r="C17" s="78"/>
      <c r="D17" s="78"/>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row>
    <row r="18" spans="1:171" ht="28.5">
      <c r="A18" s="96">
        <f>A15+1</f>
        <v>5</v>
      </c>
      <c r="B18" s="67" t="s">
        <v>88</v>
      </c>
      <c r="C18" s="78"/>
      <c r="D18" s="78"/>
      <c r="G18" s="45"/>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row>
    <row r="19" spans="1:171" ht="14.25">
      <c r="A19" s="96"/>
      <c r="B19" s="60"/>
      <c r="C19" s="78" t="s">
        <v>18</v>
      </c>
      <c r="D19" s="97">
        <v>12</v>
      </c>
      <c r="E19" s="49">
        <v>0</v>
      </c>
      <c r="F19" s="74">
        <f>E19*D19</f>
        <v>0</v>
      </c>
      <c r="G19" s="45"/>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row>
    <row r="20" spans="1:171" ht="14.25">
      <c r="A20" s="96"/>
      <c r="B20" s="60"/>
      <c r="C20" s="78"/>
      <c r="D20" s="78"/>
      <c r="G20" s="45"/>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row>
    <row r="21" spans="1:171" ht="57">
      <c r="A21" s="96">
        <f>A18+1</f>
        <v>6</v>
      </c>
      <c r="B21" s="67" t="s">
        <v>89</v>
      </c>
      <c r="C21" s="78"/>
      <c r="D21" s="78"/>
      <c r="G21" s="45"/>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row>
    <row r="22" spans="1:171" ht="14.25">
      <c r="A22" s="96"/>
      <c r="B22" s="60"/>
      <c r="C22" s="78" t="s">
        <v>5</v>
      </c>
      <c r="D22" s="97">
        <v>10</v>
      </c>
      <c r="E22" s="49">
        <v>0</v>
      </c>
      <c r="F22" s="74">
        <f>E22*D22</f>
        <v>0</v>
      </c>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row>
    <row r="23" spans="1:171" ht="14.25">
      <c r="A23" s="96"/>
      <c r="B23" s="60"/>
      <c r="C23" s="78"/>
      <c r="D23" s="78"/>
      <c r="G23" s="45"/>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row>
    <row r="24" spans="1:171" ht="71.25">
      <c r="A24" s="96">
        <f>A21+1</f>
        <v>7</v>
      </c>
      <c r="B24" s="67" t="s">
        <v>90</v>
      </c>
      <c r="C24" s="78"/>
      <c r="D24" s="78"/>
      <c r="G24" s="45"/>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row>
    <row r="25" spans="1:171" ht="14.25">
      <c r="A25" s="96"/>
      <c r="B25" s="60"/>
      <c r="C25" s="78" t="s">
        <v>5</v>
      </c>
      <c r="D25" s="97">
        <v>200</v>
      </c>
      <c r="E25" s="49">
        <v>0</v>
      </c>
      <c r="F25" s="74">
        <f>E25*D25</f>
        <v>0</v>
      </c>
      <c r="G25" s="45"/>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row>
    <row r="26" spans="1:171" ht="14.25">
      <c r="A26" s="96"/>
      <c r="B26" s="60"/>
      <c r="C26" s="78"/>
      <c r="D26" s="78"/>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row>
    <row r="27" spans="1:171" ht="57">
      <c r="A27" s="96">
        <f>A24+1</f>
        <v>8</v>
      </c>
      <c r="B27" s="67" t="s">
        <v>91</v>
      </c>
      <c r="C27" s="78"/>
      <c r="D27" s="78"/>
      <c r="G27" s="45"/>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row>
    <row r="28" spans="1:171" ht="14.25">
      <c r="A28" s="96"/>
      <c r="B28" s="60"/>
      <c r="C28" s="78" t="s">
        <v>5</v>
      </c>
      <c r="D28" s="97">
        <v>55</v>
      </c>
      <c r="E28" s="49">
        <v>0</v>
      </c>
      <c r="F28" s="74">
        <f>E28*D28</f>
        <v>0</v>
      </c>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row>
    <row r="29" spans="1:171" ht="14.25">
      <c r="A29" s="96"/>
      <c r="B29" s="60"/>
      <c r="C29" s="78"/>
      <c r="D29" s="78"/>
      <c r="G29" s="45"/>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row>
    <row r="30" spans="1:171" ht="42.75">
      <c r="A30" s="96">
        <f>A27+1</f>
        <v>9</v>
      </c>
      <c r="B30" s="67" t="s">
        <v>92</v>
      </c>
      <c r="C30" s="78"/>
      <c r="D30" s="78"/>
      <c r="G30" s="45"/>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row>
    <row r="31" spans="1:171" ht="14.25">
      <c r="A31" s="96"/>
      <c r="B31" s="60"/>
      <c r="C31" s="78" t="s">
        <v>5</v>
      </c>
      <c r="D31" s="97">
        <f>D25+D28</f>
        <v>255</v>
      </c>
      <c r="E31" s="49">
        <v>0</v>
      </c>
      <c r="F31" s="74">
        <f>E31*D31</f>
        <v>0</v>
      </c>
      <c r="G31" s="45"/>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row>
    <row r="32" spans="1:171" ht="14.25">
      <c r="A32" s="96"/>
      <c r="B32" s="60"/>
      <c r="C32" s="78"/>
      <c r="D32" s="78"/>
      <c r="G32" s="45"/>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row>
    <row r="33" spans="1:171" ht="42.75">
      <c r="A33" s="96">
        <f>A30+1</f>
        <v>10</v>
      </c>
      <c r="B33" s="67" t="s">
        <v>93</v>
      </c>
      <c r="C33" s="78"/>
      <c r="D33" s="78"/>
      <c r="G33" s="45"/>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row>
    <row r="34" spans="1:171" ht="14.25">
      <c r="A34" s="96"/>
      <c r="B34" s="60"/>
      <c r="C34" s="78" t="s">
        <v>14</v>
      </c>
      <c r="D34" s="97">
        <v>850</v>
      </c>
      <c r="E34" s="49">
        <v>0</v>
      </c>
      <c r="F34" s="74">
        <f>E34*D34</f>
        <v>0</v>
      </c>
      <c r="G34" s="4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row>
    <row r="35" spans="1:171" ht="14.25">
      <c r="A35" s="96"/>
      <c r="B35" s="60"/>
      <c r="C35" s="78"/>
      <c r="D35" s="78"/>
      <c r="G35" s="45"/>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row>
    <row r="36" spans="1:171" ht="28.5">
      <c r="A36" s="96">
        <f>A33+1</f>
        <v>11</v>
      </c>
      <c r="B36" s="67" t="s">
        <v>94</v>
      </c>
      <c r="C36" s="78"/>
      <c r="D36" s="78"/>
      <c r="G36" s="45"/>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row>
    <row r="37" spans="1:171" ht="14.25">
      <c r="A37" s="96"/>
      <c r="B37" s="60"/>
      <c r="C37" s="78" t="s">
        <v>81</v>
      </c>
      <c r="D37" s="97">
        <v>10</v>
      </c>
      <c r="E37" s="49">
        <v>0</v>
      </c>
      <c r="F37" s="74">
        <f>E37*D37</f>
        <v>0</v>
      </c>
      <c r="G37" s="45"/>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row>
    <row r="38" spans="1:171" ht="14.25">
      <c r="A38" s="96"/>
      <c r="B38" s="60"/>
      <c r="C38" s="78"/>
      <c r="D38" s="78"/>
      <c r="G38" s="45"/>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row>
    <row r="39" spans="1:171" ht="128.25">
      <c r="A39" s="96">
        <f>A36+1</f>
        <v>12</v>
      </c>
      <c r="B39" s="67" t="s">
        <v>95</v>
      </c>
      <c r="C39" s="78"/>
      <c r="D39" s="78"/>
      <c r="G39" s="45"/>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row>
    <row r="40" spans="1:171" ht="14.25">
      <c r="A40" s="96"/>
      <c r="B40" s="60"/>
      <c r="C40" s="78" t="s">
        <v>5</v>
      </c>
      <c r="D40" s="97">
        <v>255</v>
      </c>
      <c r="E40" s="49">
        <v>0</v>
      </c>
      <c r="F40" s="74">
        <f>E40*D40</f>
        <v>0</v>
      </c>
      <c r="G40" s="45"/>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row>
    <row r="41" spans="1:171" ht="14.25">
      <c r="A41" s="96"/>
      <c r="B41" s="60"/>
      <c r="C41" s="78"/>
      <c r="D41" s="78"/>
      <c r="G41" s="45"/>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row>
    <row r="42" spans="1:171" ht="42.75">
      <c r="A42" s="96">
        <f>A39+1</f>
        <v>13</v>
      </c>
      <c r="B42" s="67" t="s">
        <v>96</v>
      </c>
      <c r="C42" s="78"/>
      <c r="D42" s="78"/>
      <c r="G42" s="45"/>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row>
    <row r="43" spans="1:171" ht="14.25">
      <c r="A43" s="96"/>
      <c r="B43" s="60"/>
      <c r="C43" s="78" t="s">
        <v>14</v>
      </c>
      <c r="D43" s="97">
        <v>850</v>
      </c>
      <c r="E43" s="49">
        <v>0</v>
      </c>
      <c r="F43" s="74">
        <f>E43*D43</f>
        <v>0</v>
      </c>
      <c r="G43" s="45"/>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row>
    <row r="44" spans="1:171" ht="14.25">
      <c r="A44" s="96"/>
      <c r="B44" s="60"/>
      <c r="C44" s="78"/>
      <c r="D44" s="78"/>
      <c r="G44" s="45"/>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row>
    <row r="45" spans="1:171" ht="42.75">
      <c r="A45" s="96">
        <f>A42+1</f>
        <v>14</v>
      </c>
      <c r="B45" s="67" t="s">
        <v>97</v>
      </c>
      <c r="C45" s="78"/>
      <c r="D45" s="78"/>
      <c r="G45" s="45"/>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row>
    <row r="46" spans="1:171" ht="14.25">
      <c r="A46" s="96"/>
      <c r="B46" s="60"/>
      <c r="C46" s="78" t="s">
        <v>14</v>
      </c>
      <c r="D46" s="97">
        <v>850</v>
      </c>
      <c r="E46" s="49">
        <v>0</v>
      </c>
      <c r="F46" s="74">
        <f>E46*D46</f>
        <v>0</v>
      </c>
      <c r="G46" s="45"/>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row>
    <row r="47" spans="1:171" ht="14.25">
      <c r="A47" s="96"/>
      <c r="B47" s="60"/>
      <c r="C47" s="78"/>
      <c r="D47" s="78"/>
      <c r="G47" s="45"/>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row>
    <row r="48" spans="1:171" ht="42.75">
      <c r="A48" s="96">
        <f>A45+1</f>
        <v>15</v>
      </c>
      <c r="B48" s="67" t="s">
        <v>98</v>
      </c>
      <c r="C48" s="78"/>
      <c r="D48" s="78"/>
      <c r="G48" s="45"/>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row>
    <row r="49" spans="1:171" ht="14.25">
      <c r="A49" s="96"/>
      <c r="B49" s="60"/>
      <c r="C49" s="78" t="s">
        <v>5</v>
      </c>
      <c r="D49" s="97">
        <v>10</v>
      </c>
      <c r="E49" s="49">
        <v>0</v>
      </c>
      <c r="F49" s="74">
        <f>E49*D49</f>
        <v>0</v>
      </c>
      <c r="G49" s="45"/>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row>
    <row r="50" spans="1:171" ht="14.25">
      <c r="A50" s="96"/>
      <c r="B50" s="60"/>
      <c r="C50" s="78"/>
      <c r="D50" s="78"/>
      <c r="G50" s="45"/>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row>
    <row r="51" spans="1:171" ht="18" customHeight="1">
      <c r="A51" s="96">
        <f>A48+1</f>
        <v>16</v>
      </c>
      <c r="B51" s="67" t="s">
        <v>99</v>
      </c>
      <c r="C51" s="78"/>
      <c r="D51" s="78"/>
      <c r="G51" s="45"/>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row>
    <row r="52" spans="1:171" ht="14.25">
      <c r="A52" s="96"/>
      <c r="B52" s="60"/>
      <c r="C52" s="78" t="s">
        <v>81</v>
      </c>
      <c r="D52" s="97">
        <v>169</v>
      </c>
      <c r="E52" s="49">
        <v>0</v>
      </c>
      <c r="F52" s="74">
        <f>E52*D52</f>
        <v>0</v>
      </c>
      <c r="G52" s="45"/>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row>
    <row r="53" spans="1:171" ht="14.25">
      <c r="A53" s="96"/>
      <c r="B53" s="60"/>
      <c r="C53" s="78"/>
      <c r="D53" s="78"/>
      <c r="G53" s="45"/>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row>
    <row r="54" spans="1:171" ht="71.25">
      <c r="A54" s="96">
        <f>A51+1</f>
        <v>17</v>
      </c>
      <c r="B54" s="67" t="s">
        <v>100</v>
      </c>
      <c r="C54" s="79"/>
      <c r="D54" s="79"/>
      <c r="G54" s="45"/>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row>
    <row r="55" spans="1:171" ht="14.25">
      <c r="A55" s="96"/>
      <c r="B55" s="60"/>
      <c r="C55" s="79"/>
      <c r="D55" s="79" t="s">
        <v>49</v>
      </c>
      <c r="F55" s="74">
        <f>SUM(F6:F54)*D55</f>
        <v>0</v>
      </c>
      <c r="G55" s="45"/>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row>
    <row r="56" spans="1:4" ht="14.25">
      <c r="A56" s="99"/>
      <c r="B56" s="60"/>
      <c r="C56" s="78"/>
      <c r="D56" s="78"/>
    </row>
    <row r="57" spans="1:171" s="51" customFormat="1" ht="15.75" thickBot="1">
      <c r="A57" s="94"/>
      <c r="B57" s="52"/>
      <c r="C57" s="71"/>
      <c r="D57" s="71"/>
      <c r="E57" s="53"/>
      <c r="F57" s="53">
        <f>SUM(F3:F56)</f>
        <v>0</v>
      </c>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row>
  </sheetData>
  <sheetProtection password="CA73" sheet="1"/>
  <mergeCells count="2">
    <mergeCell ref="B3:F3"/>
    <mergeCell ref="B4:F4"/>
  </mergeCells>
  <printOptions/>
  <pageMargins left="0.8267716535433072" right="0.7480314960629921" top="0.984251968503937" bottom="0.984251968503937" header="0" footer="0"/>
  <pageSetup horizontalDpi="1200" verticalDpi="1200" orientation="portrait" paperSize="9" scale="96" r:id="rId1"/>
  <headerFooter alignWithMargins="0">
    <oddFooter>&amp;CStran &amp;P od &amp;N</oddFooter>
  </headerFooter>
  <rowBreaks count="1" manualBreakCount="1">
    <brk id="44" max="255" man="1"/>
  </rowBreaks>
  <colBreaks count="2" manualBreakCount="2">
    <brk id="6" max="65535" man="1"/>
    <brk id="141" max="59" man="1"/>
  </colBreaks>
</worksheet>
</file>

<file path=xl/worksheets/sheet5.xml><?xml version="1.0" encoding="utf-8"?>
<worksheet xmlns="http://schemas.openxmlformats.org/spreadsheetml/2006/main" xmlns:r="http://schemas.openxmlformats.org/officeDocument/2006/relationships">
  <sheetPr>
    <pageSetUpPr fitToPage="1"/>
  </sheetPr>
  <dimension ref="A1:FO60"/>
  <sheetViews>
    <sheetView zoomScalePageLayoutView="0" workbookViewId="0" topLeftCell="A1">
      <selection activeCell="C7" sqref="C7"/>
    </sheetView>
  </sheetViews>
  <sheetFormatPr defaultColWidth="9.00390625" defaultRowHeight="12.75"/>
  <cols>
    <col min="1" max="1" width="3.875" style="76" bestFit="1" customWidth="1"/>
    <col min="2" max="2" width="56.00390625" style="48" customWidth="1"/>
    <col min="3" max="3" width="4.25390625" style="73" bestFit="1" customWidth="1"/>
    <col min="4" max="4" width="5.875" style="73" bestFit="1" customWidth="1"/>
    <col min="5" max="5" width="12.00390625" style="49" bestFit="1" customWidth="1"/>
    <col min="6" max="6" width="12.25390625" style="49" customWidth="1"/>
    <col min="7" max="7" width="9.125" style="51" customWidth="1"/>
    <col min="8" max="16384" width="9.125" style="47" customWidth="1"/>
  </cols>
  <sheetData>
    <row r="1" spans="1:171" ht="15.75" thickBot="1">
      <c r="A1" s="43" t="s">
        <v>86</v>
      </c>
      <c r="B1" s="100" t="s">
        <v>62</v>
      </c>
      <c r="C1" s="71"/>
      <c r="D1" s="71"/>
      <c r="E1" s="44"/>
      <c r="F1" s="44"/>
      <c r="G1" s="45"/>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row>
    <row r="2" spans="1:171" ht="14.25">
      <c r="A2" s="48"/>
      <c r="G2" s="45"/>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row>
    <row r="3" spans="1:171" ht="28.5">
      <c r="A3" s="60" t="s">
        <v>0</v>
      </c>
      <c r="B3" s="60" t="s">
        <v>50</v>
      </c>
      <c r="C3" s="78"/>
      <c r="D3" s="78"/>
      <c r="G3" s="45"/>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row>
    <row r="4" spans="1:171" ht="14.25">
      <c r="A4" s="60"/>
      <c r="B4" s="60" t="s">
        <v>53</v>
      </c>
      <c r="C4" s="78" t="s">
        <v>12</v>
      </c>
      <c r="D4" s="78">
        <v>169</v>
      </c>
      <c r="E4" s="49">
        <v>0</v>
      </c>
      <c r="F4" s="49">
        <f>E4*D4</f>
        <v>0</v>
      </c>
      <c r="G4" s="4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row>
    <row r="5" spans="1:171" ht="14.25">
      <c r="A5" s="60"/>
      <c r="B5" s="60"/>
      <c r="C5" s="78"/>
      <c r="D5" s="78"/>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row>
    <row r="6" spans="1:171" ht="28.5">
      <c r="A6" s="60" t="s">
        <v>1</v>
      </c>
      <c r="B6" s="60" t="s">
        <v>46</v>
      </c>
      <c r="C6" s="78"/>
      <c r="D6" s="78"/>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row>
    <row r="7" spans="1:171" ht="14.25">
      <c r="A7" s="60"/>
      <c r="B7" s="60" t="s">
        <v>53</v>
      </c>
      <c r="C7" s="78" t="s">
        <v>18</v>
      </c>
      <c r="D7" s="78">
        <v>5</v>
      </c>
      <c r="E7" s="49">
        <v>0</v>
      </c>
      <c r="F7" s="49">
        <f>E7*D7</f>
        <v>0</v>
      </c>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row>
    <row r="8" spans="1:171" ht="14.25">
      <c r="A8" s="60"/>
      <c r="B8" s="60" t="s">
        <v>56</v>
      </c>
      <c r="C8" s="78" t="s">
        <v>18</v>
      </c>
      <c r="D8" s="78">
        <v>1</v>
      </c>
      <c r="E8" s="49">
        <v>0</v>
      </c>
      <c r="F8" s="49">
        <f>E8*D8</f>
        <v>0</v>
      </c>
      <c r="G8" s="45"/>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row>
    <row r="9" spans="1:171" ht="14.25">
      <c r="A9" s="60"/>
      <c r="B9" s="60" t="s">
        <v>47</v>
      </c>
      <c r="C9" s="78" t="s">
        <v>18</v>
      </c>
      <c r="D9" s="78">
        <v>1</v>
      </c>
      <c r="E9" s="49">
        <v>0</v>
      </c>
      <c r="F9" s="49">
        <f>E9*D9</f>
        <v>0</v>
      </c>
      <c r="G9" s="45"/>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row>
    <row r="10" spans="1:171" ht="14.25">
      <c r="A10" s="60"/>
      <c r="B10" s="60" t="s">
        <v>68</v>
      </c>
      <c r="C10" s="78" t="s">
        <v>18</v>
      </c>
      <c r="D10" s="78">
        <v>1</v>
      </c>
      <c r="E10" s="49">
        <v>0</v>
      </c>
      <c r="F10" s="49">
        <f>E10*D10</f>
        <v>0</v>
      </c>
      <c r="G10" s="45"/>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row>
    <row r="11" spans="1:171" ht="14.25">
      <c r="A11" s="60"/>
      <c r="B11" s="60" t="s">
        <v>27</v>
      </c>
      <c r="C11" s="78" t="s">
        <v>18</v>
      </c>
      <c r="D11" s="78">
        <v>1</v>
      </c>
      <c r="E11" s="49">
        <v>0</v>
      </c>
      <c r="F11" s="49">
        <f>E11*D11</f>
        <v>0</v>
      </c>
      <c r="G11" s="4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row>
    <row r="12" spans="1:171" ht="14.25">
      <c r="A12" s="60"/>
      <c r="B12" s="60"/>
      <c r="C12" s="78"/>
      <c r="D12" s="78"/>
      <c r="G12" s="45"/>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row>
    <row r="13" spans="1:171" ht="28.5">
      <c r="A13" s="60" t="s">
        <v>2</v>
      </c>
      <c r="B13" s="60" t="s">
        <v>37</v>
      </c>
      <c r="C13" s="78"/>
      <c r="D13" s="78"/>
      <c r="G13" s="4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row>
    <row r="14" spans="1:171" ht="14.25">
      <c r="A14" s="60"/>
      <c r="B14" s="60" t="s">
        <v>57</v>
      </c>
      <c r="C14" s="78" t="s">
        <v>18</v>
      </c>
      <c r="D14" s="78">
        <v>1</v>
      </c>
      <c r="E14" s="49">
        <v>0</v>
      </c>
      <c r="F14" s="49">
        <f aca="true" t="shared" si="0" ref="F14:F31">E14*D14</f>
        <v>0</v>
      </c>
      <c r="G14" s="4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row>
    <row r="15" spans="1:171" ht="14.25">
      <c r="A15" s="60"/>
      <c r="B15" s="60" t="s">
        <v>74</v>
      </c>
      <c r="C15" s="78" t="s">
        <v>18</v>
      </c>
      <c r="D15" s="78">
        <v>1</v>
      </c>
      <c r="E15" s="49">
        <v>0</v>
      </c>
      <c r="F15" s="49">
        <f t="shared" si="0"/>
        <v>0</v>
      </c>
      <c r="G15" s="45"/>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row>
    <row r="16" spans="1:171" ht="14.25">
      <c r="A16" s="60"/>
      <c r="B16" s="60" t="s">
        <v>75</v>
      </c>
      <c r="C16" s="78" t="s">
        <v>18</v>
      </c>
      <c r="D16" s="78">
        <v>1</v>
      </c>
      <c r="E16" s="49">
        <v>0</v>
      </c>
      <c r="F16" s="49">
        <f t="shared" si="0"/>
        <v>0</v>
      </c>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row>
    <row r="17" spans="1:171" ht="14.25">
      <c r="A17" s="60"/>
      <c r="B17" s="60" t="s">
        <v>63</v>
      </c>
      <c r="C17" s="78" t="s">
        <v>18</v>
      </c>
      <c r="D17" s="78">
        <v>1</v>
      </c>
      <c r="E17" s="49">
        <v>0</v>
      </c>
      <c r="F17" s="49">
        <f t="shared" si="0"/>
        <v>0</v>
      </c>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row>
    <row r="18" spans="1:171" ht="14.25">
      <c r="A18" s="60"/>
      <c r="B18" s="60" t="s">
        <v>76</v>
      </c>
      <c r="C18" s="78" t="s">
        <v>18</v>
      </c>
      <c r="D18" s="78">
        <v>1</v>
      </c>
      <c r="E18" s="49">
        <v>0</v>
      </c>
      <c r="F18" s="49">
        <f t="shared" si="0"/>
        <v>0</v>
      </c>
      <c r="G18" s="45"/>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row>
    <row r="19" spans="1:171" ht="14.25">
      <c r="A19" s="60"/>
      <c r="B19" s="60" t="s">
        <v>54</v>
      </c>
      <c r="C19" s="78" t="s">
        <v>18</v>
      </c>
      <c r="D19" s="78">
        <v>8</v>
      </c>
      <c r="E19" s="49">
        <v>0</v>
      </c>
      <c r="F19" s="49">
        <f t="shared" si="0"/>
        <v>0</v>
      </c>
      <c r="G19" s="45"/>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row>
    <row r="20" spans="1:171" ht="14.25">
      <c r="A20" s="60"/>
      <c r="B20" s="60" t="s">
        <v>64</v>
      </c>
      <c r="C20" s="78" t="s">
        <v>18</v>
      </c>
      <c r="D20" s="78">
        <v>1</v>
      </c>
      <c r="E20" s="49">
        <v>0</v>
      </c>
      <c r="F20" s="49">
        <f t="shared" si="0"/>
        <v>0</v>
      </c>
      <c r="G20" s="45"/>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row>
    <row r="21" spans="1:171" ht="14.25">
      <c r="A21" s="60"/>
      <c r="B21" s="60" t="s">
        <v>58</v>
      </c>
      <c r="C21" s="78" t="s">
        <v>18</v>
      </c>
      <c r="D21" s="78">
        <v>2</v>
      </c>
      <c r="E21" s="49">
        <v>0</v>
      </c>
      <c r="F21" s="49">
        <f t="shared" si="0"/>
        <v>0</v>
      </c>
      <c r="G21" s="45"/>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row>
    <row r="22" spans="1:171" ht="14.25">
      <c r="A22" s="60"/>
      <c r="B22" s="60" t="s">
        <v>72</v>
      </c>
      <c r="C22" s="78" t="s">
        <v>18</v>
      </c>
      <c r="D22" s="78">
        <v>2</v>
      </c>
      <c r="E22" s="49">
        <v>0</v>
      </c>
      <c r="F22" s="49">
        <f t="shared" si="0"/>
        <v>0</v>
      </c>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row>
    <row r="23" spans="1:171" ht="14.25">
      <c r="A23" s="60"/>
      <c r="B23" s="60" t="s">
        <v>73</v>
      </c>
      <c r="C23" s="78" t="s">
        <v>18</v>
      </c>
      <c r="D23" s="78">
        <v>1</v>
      </c>
      <c r="E23" s="49">
        <v>0</v>
      </c>
      <c r="F23" s="49">
        <f t="shared" si="0"/>
        <v>0</v>
      </c>
      <c r="G23" s="45"/>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row>
    <row r="24" spans="1:171" ht="14.25">
      <c r="A24" s="60"/>
      <c r="B24" s="60" t="s">
        <v>65</v>
      </c>
      <c r="C24" s="78" t="s">
        <v>18</v>
      </c>
      <c r="D24" s="78">
        <v>2</v>
      </c>
      <c r="E24" s="49">
        <v>0</v>
      </c>
      <c r="F24" s="49">
        <f t="shared" si="0"/>
        <v>0</v>
      </c>
      <c r="G24" s="45"/>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row>
    <row r="25" spans="1:171" ht="14.25">
      <c r="A25" s="60"/>
      <c r="B25" s="60" t="s">
        <v>69</v>
      </c>
      <c r="C25" s="78" t="s">
        <v>18</v>
      </c>
      <c r="D25" s="78">
        <v>1</v>
      </c>
      <c r="E25" s="49">
        <v>0</v>
      </c>
      <c r="F25" s="49">
        <f t="shared" si="0"/>
        <v>0</v>
      </c>
      <c r="G25" s="45"/>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row>
    <row r="26" spans="1:171" ht="14.25">
      <c r="A26" s="60"/>
      <c r="B26" s="60" t="s">
        <v>55</v>
      </c>
      <c r="C26" s="78" t="s">
        <v>18</v>
      </c>
      <c r="D26" s="78">
        <v>7</v>
      </c>
      <c r="E26" s="49">
        <v>0</v>
      </c>
      <c r="F26" s="49">
        <f t="shared" si="0"/>
        <v>0</v>
      </c>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row>
    <row r="27" spans="1:171" ht="14.25">
      <c r="A27" s="60"/>
      <c r="B27" s="60" t="s">
        <v>77</v>
      </c>
      <c r="C27" s="78" t="s">
        <v>18</v>
      </c>
      <c r="D27" s="78">
        <v>1</v>
      </c>
      <c r="E27" s="49">
        <v>0</v>
      </c>
      <c r="F27" s="49">
        <f t="shared" si="0"/>
        <v>0</v>
      </c>
      <c r="G27" s="45"/>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row>
    <row r="28" spans="1:171" ht="14.25">
      <c r="A28" s="60"/>
      <c r="B28" s="60" t="s">
        <v>78</v>
      </c>
      <c r="C28" s="78" t="s">
        <v>18</v>
      </c>
      <c r="D28" s="78">
        <v>1</v>
      </c>
      <c r="E28" s="49">
        <v>0</v>
      </c>
      <c r="F28" s="49">
        <f t="shared" si="0"/>
        <v>0</v>
      </c>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row>
    <row r="29" spans="1:171" ht="14.25">
      <c r="A29" s="60"/>
      <c r="B29" s="60" t="s">
        <v>66</v>
      </c>
      <c r="C29" s="78" t="s">
        <v>18</v>
      </c>
      <c r="D29" s="78">
        <v>1</v>
      </c>
      <c r="E29" s="49">
        <v>0</v>
      </c>
      <c r="F29" s="49">
        <f t="shared" si="0"/>
        <v>0</v>
      </c>
      <c r="G29" s="45"/>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row>
    <row r="30" spans="1:171" ht="14.25">
      <c r="A30" s="60"/>
      <c r="B30" s="60" t="s">
        <v>70</v>
      </c>
      <c r="C30" s="78" t="s">
        <v>18</v>
      </c>
      <c r="D30" s="78">
        <v>1</v>
      </c>
      <c r="E30" s="49">
        <v>0</v>
      </c>
      <c r="F30" s="49">
        <f t="shared" si="0"/>
        <v>0</v>
      </c>
      <c r="G30" s="45"/>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row>
    <row r="31" spans="1:171" ht="14.25">
      <c r="A31" s="60"/>
      <c r="B31" s="60" t="s">
        <v>71</v>
      </c>
      <c r="C31" s="78" t="s">
        <v>18</v>
      </c>
      <c r="D31" s="78">
        <v>1</v>
      </c>
      <c r="E31" s="49">
        <v>0</v>
      </c>
      <c r="F31" s="49">
        <f t="shared" si="0"/>
        <v>0</v>
      </c>
      <c r="G31" s="45"/>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row>
    <row r="32" spans="1:171" ht="14.25">
      <c r="A32" s="60"/>
      <c r="B32" s="60"/>
      <c r="C32" s="78"/>
      <c r="D32" s="78"/>
      <c r="G32" s="45"/>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row>
    <row r="33" spans="1:171" ht="14.25">
      <c r="A33" s="60"/>
      <c r="B33" s="60"/>
      <c r="C33" s="78"/>
      <c r="D33" s="78"/>
      <c r="G33" s="45"/>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row>
    <row r="34" spans="1:171" ht="28.5">
      <c r="A34" s="60" t="s">
        <v>3</v>
      </c>
      <c r="B34" s="60" t="s">
        <v>59</v>
      </c>
      <c r="C34" s="78"/>
      <c r="D34" s="78"/>
      <c r="G34" s="4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row>
    <row r="35" spans="1:171" ht="14.25">
      <c r="A35" s="60"/>
      <c r="B35" s="60" t="s">
        <v>47</v>
      </c>
      <c r="C35" s="78" t="s">
        <v>18</v>
      </c>
      <c r="D35" s="78">
        <v>1</v>
      </c>
      <c r="E35" s="49">
        <v>0</v>
      </c>
      <c r="F35" s="49">
        <f>E35*D35</f>
        <v>0</v>
      </c>
      <c r="G35" s="45"/>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row>
    <row r="36" spans="1:171" ht="14.25">
      <c r="A36" s="60"/>
      <c r="B36" s="60" t="s">
        <v>68</v>
      </c>
      <c r="C36" s="78" t="s">
        <v>18</v>
      </c>
      <c r="D36" s="78">
        <v>1</v>
      </c>
      <c r="E36" s="49">
        <v>0</v>
      </c>
      <c r="F36" s="49">
        <f>E36*D36</f>
        <v>0</v>
      </c>
      <c r="G36" s="45"/>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row>
    <row r="37" spans="1:171" ht="14.25">
      <c r="A37" s="60"/>
      <c r="B37" s="60"/>
      <c r="C37" s="78"/>
      <c r="D37" s="78"/>
      <c r="G37" s="45"/>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row>
    <row r="38" spans="1:171" ht="42.75">
      <c r="A38" s="60" t="s">
        <v>6</v>
      </c>
      <c r="B38" s="60" t="s">
        <v>60</v>
      </c>
      <c r="C38" s="78"/>
      <c r="D38" s="78"/>
      <c r="G38" s="45"/>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row>
    <row r="39" spans="1:171" ht="14.25">
      <c r="A39" s="60"/>
      <c r="B39" s="60" t="s">
        <v>27</v>
      </c>
      <c r="C39" s="78" t="s">
        <v>18</v>
      </c>
      <c r="D39" s="78">
        <v>1</v>
      </c>
      <c r="E39" s="49">
        <v>0</v>
      </c>
      <c r="F39" s="49">
        <f>E39*D39</f>
        <v>0</v>
      </c>
      <c r="G39" s="45"/>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row>
    <row r="40" spans="1:171" ht="14.25">
      <c r="A40" s="60"/>
      <c r="B40" s="60" t="s">
        <v>56</v>
      </c>
      <c r="C40" s="78" t="s">
        <v>18</v>
      </c>
      <c r="D40" s="78">
        <v>1</v>
      </c>
      <c r="E40" s="49">
        <v>0</v>
      </c>
      <c r="F40" s="49">
        <f>E40*D40</f>
        <v>0</v>
      </c>
      <c r="G40" s="45"/>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row>
    <row r="41" spans="1:171" ht="14.25">
      <c r="A41" s="60"/>
      <c r="B41" s="60"/>
      <c r="C41" s="78"/>
      <c r="D41" s="78"/>
      <c r="G41" s="45"/>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row>
    <row r="42" spans="1:171" ht="28.5">
      <c r="A42" s="60" t="s">
        <v>7</v>
      </c>
      <c r="B42" s="60" t="s">
        <v>28</v>
      </c>
      <c r="C42" s="78"/>
      <c r="D42" s="78"/>
      <c r="G42" s="45"/>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row>
    <row r="43" spans="1:171" ht="14.25">
      <c r="A43" s="60"/>
      <c r="B43" s="60" t="s">
        <v>44</v>
      </c>
      <c r="C43" s="78" t="s">
        <v>18</v>
      </c>
      <c r="D43" s="78">
        <v>2</v>
      </c>
      <c r="E43" s="49">
        <v>0</v>
      </c>
      <c r="F43" s="49">
        <f>E43*D43</f>
        <v>0</v>
      </c>
      <c r="G43" s="45"/>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row>
    <row r="44" spans="1:171" ht="14.25">
      <c r="A44" s="60"/>
      <c r="B44" s="60"/>
      <c r="C44" s="78"/>
      <c r="D44" s="78"/>
      <c r="G44" s="45"/>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row>
    <row r="45" spans="1:171" ht="28.5">
      <c r="A45" s="60" t="s">
        <v>8</v>
      </c>
      <c r="B45" s="60" t="s">
        <v>29</v>
      </c>
      <c r="C45" s="78"/>
      <c r="D45" s="78"/>
      <c r="G45" s="45"/>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row>
    <row r="46" spans="1:171" ht="14.25">
      <c r="A46" s="60"/>
      <c r="B46" s="60"/>
      <c r="C46" s="78" t="s">
        <v>12</v>
      </c>
      <c r="D46" s="78">
        <f>D4</f>
        <v>169</v>
      </c>
      <c r="E46" s="49">
        <v>0</v>
      </c>
      <c r="F46" s="49">
        <f>E46*D46</f>
        <v>0</v>
      </c>
      <c r="G46" s="45"/>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row>
    <row r="47" spans="1:171" ht="14.25">
      <c r="A47" s="60"/>
      <c r="B47" s="60"/>
      <c r="C47" s="78"/>
      <c r="D47" s="78"/>
      <c r="G47" s="45"/>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row>
    <row r="48" spans="1:171" ht="14.25">
      <c r="A48" s="60" t="s">
        <v>20</v>
      </c>
      <c r="B48" s="60" t="s">
        <v>51</v>
      </c>
      <c r="C48" s="78"/>
      <c r="D48" s="78"/>
      <c r="G48" s="45"/>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row>
    <row r="49" spans="1:171" ht="14.25">
      <c r="A49" s="60"/>
      <c r="B49" s="60"/>
      <c r="C49" s="78" t="s">
        <v>12</v>
      </c>
      <c r="D49" s="78">
        <f>D46</f>
        <v>169</v>
      </c>
      <c r="E49" s="49">
        <v>0</v>
      </c>
      <c r="F49" s="49">
        <f>E49*D49</f>
        <v>0</v>
      </c>
      <c r="G49" s="45"/>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row>
    <row r="50" spans="1:171" ht="14.25">
      <c r="A50" s="60"/>
      <c r="B50" s="60"/>
      <c r="C50" s="78"/>
      <c r="D50" s="78"/>
      <c r="G50" s="45"/>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row>
    <row r="51" spans="1:171" ht="14.25">
      <c r="A51" s="60" t="s">
        <v>21</v>
      </c>
      <c r="B51" s="60" t="s">
        <v>45</v>
      </c>
      <c r="C51" s="78"/>
      <c r="D51" s="78"/>
      <c r="G51" s="45"/>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row>
    <row r="52" spans="1:171" ht="14.25">
      <c r="A52" s="60"/>
      <c r="B52" s="60"/>
      <c r="C52" s="78" t="s">
        <v>19</v>
      </c>
      <c r="D52" s="78">
        <v>1</v>
      </c>
      <c r="E52" s="49">
        <v>0</v>
      </c>
      <c r="F52" s="49">
        <f>E52*D52</f>
        <v>0</v>
      </c>
      <c r="G52" s="45"/>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row>
    <row r="53" spans="1:171" ht="14.25">
      <c r="A53" s="60"/>
      <c r="B53" s="60"/>
      <c r="C53" s="78"/>
      <c r="D53" s="78"/>
      <c r="G53" s="45"/>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row>
    <row r="54" spans="1:171" ht="28.5">
      <c r="A54" s="60" t="s">
        <v>22</v>
      </c>
      <c r="B54" s="60" t="s">
        <v>61</v>
      </c>
      <c r="C54" s="78"/>
      <c r="D54" s="78"/>
      <c r="G54" s="45"/>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row>
    <row r="55" spans="1:171" ht="14.25">
      <c r="A55" s="60"/>
      <c r="B55" s="60"/>
      <c r="C55" s="78" t="s">
        <v>19</v>
      </c>
      <c r="D55" s="78">
        <v>1</v>
      </c>
      <c r="E55" s="49">
        <v>0</v>
      </c>
      <c r="F55" s="49">
        <f>E55*D55</f>
        <v>0</v>
      </c>
      <c r="G55" s="45"/>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row>
    <row r="56" spans="1:171" ht="14.25">
      <c r="A56" s="60"/>
      <c r="B56" s="60"/>
      <c r="C56" s="78"/>
      <c r="D56" s="78"/>
      <c r="G56" s="45"/>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row>
    <row r="57" spans="1:171" ht="57">
      <c r="A57" s="60" t="s">
        <v>23</v>
      </c>
      <c r="B57" s="67" t="s">
        <v>118</v>
      </c>
      <c r="C57" s="79"/>
      <c r="D57" s="79"/>
      <c r="G57" s="45"/>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row>
    <row r="58" spans="1:171" ht="14.25">
      <c r="A58" s="60"/>
      <c r="B58" s="60"/>
      <c r="C58" s="79"/>
      <c r="D58" s="101">
        <v>0.1</v>
      </c>
      <c r="F58" s="49">
        <f>SUM(F6:F57)*D58</f>
        <v>0</v>
      </c>
      <c r="G58" s="45"/>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row>
    <row r="59" spans="1:4" ht="14.25">
      <c r="A59" s="81"/>
      <c r="B59" s="60"/>
      <c r="C59" s="78"/>
      <c r="D59" s="68"/>
    </row>
    <row r="60" spans="1:6" ht="15.75" thickBot="1">
      <c r="A60" s="75"/>
      <c r="B60" s="52"/>
      <c r="C60" s="71"/>
      <c r="D60" s="71"/>
      <c r="E60" s="53"/>
      <c r="F60" s="54">
        <f>SUM(F2:F59)</f>
        <v>0</v>
      </c>
    </row>
  </sheetData>
  <sheetProtection password="CA73" sheet="1"/>
  <printOptions/>
  <pageMargins left="0.8661417322834646" right="0.7480314960629921" top="0.4330708661417323" bottom="0.4330708661417323" header="0" footer="0"/>
  <pageSetup fitToHeight="2" fitToWidth="1" horizontalDpi="1200" verticalDpi="1200" orientation="portrait" paperSize="9" scale="90" r:id="rId1"/>
  <headerFooter alignWithMargins="0">
    <oddFooter>&amp;CStran &amp;P od &amp;N</oddFoot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FO26"/>
  <sheetViews>
    <sheetView zoomScalePageLayoutView="0" workbookViewId="0" topLeftCell="A4">
      <selection activeCell="J20" sqref="J20"/>
    </sheetView>
  </sheetViews>
  <sheetFormatPr defaultColWidth="9.00390625" defaultRowHeight="12.75"/>
  <cols>
    <col min="1" max="1" width="4.00390625" style="76" customWidth="1"/>
    <col min="2" max="2" width="46.125" style="48" customWidth="1"/>
    <col min="3" max="3" width="4.25390625" style="73" bestFit="1" customWidth="1"/>
    <col min="4" max="4" width="8.25390625" style="73" bestFit="1" customWidth="1"/>
    <col min="5" max="5" width="12.25390625" style="49" customWidth="1"/>
    <col min="6" max="6" width="12.25390625" style="74" customWidth="1"/>
    <col min="7" max="7" width="9.125" style="51" customWidth="1"/>
    <col min="8" max="16384" width="9.125" style="47" customWidth="1"/>
  </cols>
  <sheetData>
    <row r="1" spans="1:171" ht="15.75" thickBot="1">
      <c r="A1" s="43" t="s">
        <v>101</v>
      </c>
      <c r="B1" s="43" t="s">
        <v>102</v>
      </c>
      <c r="C1" s="71"/>
      <c r="D1" s="71"/>
      <c r="E1" s="44"/>
      <c r="F1" s="72"/>
      <c r="G1" s="45"/>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row>
    <row r="2" spans="1:171" s="90" customFormat="1" ht="15">
      <c r="A2" s="84"/>
      <c r="B2" s="84"/>
      <c r="C2" s="85"/>
      <c r="D2" s="85"/>
      <c r="E2" s="86"/>
      <c r="F2" s="87"/>
      <c r="G2" s="88"/>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row>
    <row r="3" spans="1:171" s="90" customFormat="1" ht="156" customHeight="1">
      <c r="A3" s="84"/>
      <c r="B3" s="102" t="s">
        <v>104</v>
      </c>
      <c r="C3" s="102"/>
      <c r="D3" s="102"/>
      <c r="E3" s="102"/>
      <c r="F3" s="102"/>
      <c r="G3" s="88"/>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row>
    <row r="4" spans="1:171" ht="14.25">
      <c r="A4" s="48"/>
      <c r="G4" s="45"/>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row>
    <row r="5" spans="1:171" ht="28.5">
      <c r="A5" s="96">
        <f>1</f>
        <v>1</v>
      </c>
      <c r="B5" s="67" t="s">
        <v>103</v>
      </c>
      <c r="C5" s="78"/>
      <c r="D5" s="78"/>
      <c r="G5" s="45"/>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row>
    <row r="6" spans="1:171" ht="14.25">
      <c r="A6" s="96"/>
      <c r="B6" s="60"/>
      <c r="C6" s="78" t="s">
        <v>18</v>
      </c>
      <c r="D6" s="78">
        <v>1</v>
      </c>
      <c r="E6" s="49">
        <v>0</v>
      </c>
      <c r="F6" s="74">
        <f>E6*D6</f>
        <v>0</v>
      </c>
      <c r="G6" s="45"/>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row>
    <row r="7" spans="1:171" ht="14.25">
      <c r="A7" s="96"/>
      <c r="B7" s="60"/>
      <c r="C7" s="98"/>
      <c r="D7" s="98"/>
      <c r="G7" s="45"/>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row>
    <row r="8" spans="1:171" ht="28.5">
      <c r="A8" s="96">
        <f>A5+1</f>
        <v>2</v>
      </c>
      <c r="B8" s="67" t="s">
        <v>105</v>
      </c>
      <c r="C8" s="78"/>
      <c r="D8" s="78"/>
      <c r="G8" s="45"/>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row>
    <row r="9" spans="1:171" ht="14.25">
      <c r="A9" s="96"/>
      <c r="B9" s="60"/>
      <c r="C9" s="78" t="s">
        <v>14</v>
      </c>
      <c r="D9" s="103">
        <f>'Zgornji ustroj'!D46</f>
        <v>850</v>
      </c>
      <c r="E9" s="49">
        <v>0</v>
      </c>
      <c r="F9" s="74">
        <f>E9*D9</f>
        <v>0</v>
      </c>
      <c r="G9" s="45"/>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row>
    <row r="10" spans="1:171" ht="14.25">
      <c r="A10" s="96"/>
      <c r="B10" s="60"/>
      <c r="C10" s="78"/>
      <c r="D10" s="78"/>
      <c r="G10" s="45"/>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row>
    <row r="11" spans="1:171" ht="42.75">
      <c r="A11" s="96">
        <f>A8+1</f>
        <v>3</v>
      </c>
      <c r="B11" s="67" t="s">
        <v>112</v>
      </c>
      <c r="C11" s="78"/>
      <c r="D11" s="78"/>
      <c r="G11" s="4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row>
    <row r="12" spans="1:171" ht="14.25">
      <c r="A12" s="96"/>
      <c r="B12" s="60"/>
      <c r="C12" s="78" t="s">
        <v>106</v>
      </c>
      <c r="D12" s="104">
        <v>0.007</v>
      </c>
      <c r="E12" s="49">
        <v>0</v>
      </c>
      <c r="F12" s="74">
        <f>E12*D12</f>
        <v>0</v>
      </c>
      <c r="G12" s="45"/>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row>
    <row r="13" spans="1:171" ht="14.25">
      <c r="A13" s="96"/>
      <c r="B13" s="60"/>
      <c r="C13" s="78"/>
      <c r="D13" s="78"/>
      <c r="G13" s="4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row>
    <row r="14" spans="1:171" ht="28.5">
      <c r="A14" s="96">
        <f>A11+1</f>
        <v>4</v>
      </c>
      <c r="B14" s="67" t="s">
        <v>113</v>
      </c>
      <c r="C14" s="78"/>
      <c r="D14" s="78"/>
      <c r="G14" s="4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row>
    <row r="15" spans="1:171" ht="14.25">
      <c r="A15" s="96"/>
      <c r="B15" s="60"/>
      <c r="C15" s="78" t="s">
        <v>106</v>
      </c>
      <c r="D15" s="104">
        <v>0.011</v>
      </c>
      <c r="E15" s="49">
        <v>0</v>
      </c>
      <c r="F15" s="74">
        <f>E15*D15</f>
        <v>0</v>
      </c>
      <c r="G15" s="45"/>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row>
    <row r="16" spans="1:171" ht="14.25">
      <c r="A16" s="96"/>
      <c r="B16" s="60"/>
      <c r="C16" s="78"/>
      <c r="D16" s="78"/>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row>
    <row r="17" spans="1:171" ht="44.25" customHeight="1">
      <c r="A17" s="96">
        <f>A14+1</f>
        <v>5</v>
      </c>
      <c r="B17" s="67" t="s">
        <v>114</v>
      </c>
      <c r="C17" s="78"/>
      <c r="D17" s="78"/>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row>
    <row r="18" spans="1:171" ht="14.25">
      <c r="A18" s="96"/>
      <c r="B18" s="60"/>
      <c r="C18" s="78" t="s">
        <v>106</v>
      </c>
      <c r="D18" s="104">
        <v>0.007</v>
      </c>
      <c r="E18" s="49">
        <v>0</v>
      </c>
      <c r="F18" s="74">
        <f>E18*D18</f>
        <v>0</v>
      </c>
      <c r="G18" s="45"/>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row>
    <row r="19" spans="1:171" ht="14.25">
      <c r="A19" s="96"/>
      <c r="B19" s="60"/>
      <c r="C19" s="78"/>
      <c r="D19" s="78"/>
      <c r="G19" s="45"/>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row>
    <row r="20" spans="1:171" ht="28.5">
      <c r="A20" s="96">
        <f>A17+1</f>
        <v>6</v>
      </c>
      <c r="B20" s="67" t="s">
        <v>107</v>
      </c>
      <c r="C20" s="78"/>
      <c r="D20" s="78"/>
      <c r="G20" s="45"/>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row>
    <row r="21" spans="1:171" ht="14.25">
      <c r="A21" s="96"/>
      <c r="B21" s="60"/>
      <c r="C21" s="78" t="s">
        <v>18</v>
      </c>
      <c r="D21" s="78">
        <v>1</v>
      </c>
      <c r="E21" s="49">
        <v>0</v>
      </c>
      <c r="F21" s="74">
        <f>E21*D21</f>
        <v>0</v>
      </c>
      <c r="G21" s="45"/>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row>
    <row r="22" spans="1:171" ht="14.25">
      <c r="A22" s="96"/>
      <c r="B22" s="60"/>
      <c r="C22" s="78"/>
      <c r="D22" s="78"/>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row>
    <row r="23" spans="1:171" ht="71.25">
      <c r="A23" s="96" t="s">
        <v>4</v>
      </c>
      <c r="B23" s="67" t="s">
        <v>108</v>
      </c>
      <c r="C23" s="79"/>
      <c r="D23" s="79"/>
      <c r="G23" s="45"/>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row>
    <row r="24" spans="1:171" ht="14.25">
      <c r="A24" s="96"/>
      <c r="B24" s="60"/>
      <c r="C24" s="79"/>
      <c r="D24" s="79" t="s">
        <v>49</v>
      </c>
      <c r="F24" s="74">
        <f>SUM(F5:F23)*D24</f>
        <v>0</v>
      </c>
      <c r="G24" s="45"/>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row>
    <row r="26" spans="1:171" s="51" customFormat="1" ht="15.75" thickBot="1">
      <c r="A26" s="75"/>
      <c r="B26" s="52"/>
      <c r="C26" s="71"/>
      <c r="D26" s="71"/>
      <c r="E26" s="53"/>
      <c r="F26" s="53">
        <f>SUM(F4:F25)</f>
        <v>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row>
  </sheetData>
  <sheetProtection password="CA73" sheet="1"/>
  <mergeCells count="1">
    <mergeCell ref="B3:F3"/>
  </mergeCells>
  <printOptions/>
  <pageMargins left="0.8267716535433072" right="0.7480314960629921" top="0.984251968503937" bottom="0.984251968503937" header="0" footer="0"/>
  <pageSetup horizontalDpi="1200" verticalDpi="1200" orientation="portrait" paperSize="9" scale="98" r:id="rId1"/>
  <headerFooter alignWithMargins="0">
    <oddFooter>&amp;CStran &amp;P od &amp;N</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Dolenc</dc:creator>
  <cp:keywords/>
  <dc:description/>
  <cp:lastModifiedBy>Mitjab</cp:lastModifiedBy>
  <cp:lastPrinted>2018-05-10T08:39:53Z</cp:lastPrinted>
  <dcterms:created xsi:type="dcterms:W3CDTF">2006-02-21T07:15:05Z</dcterms:created>
  <dcterms:modified xsi:type="dcterms:W3CDTF">2018-05-18T07:04:30Z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1354858a-1cfb-4e16-b54d-fe487a762fe9</vt:lpwstr>
  </property>
</Properties>
</file>