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2045" tabRatio="500" activeTab="1"/>
  </bookViews>
  <sheets>
    <sheet name="Rekapitulacija" sheetId="1" r:id="rId1"/>
    <sheet name="OgrevHlajenje" sheetId="2" r:id="rId2"/>
    <sheet name="Prezracevanje" sheetId="3" r:id="rId3"/>
    <sheet name="Voda" sheetId="4" r:id="rId4"/>
    <sheet name="Povezava" sheetId="5" r:id="rId5"/>
  </sheets>
  <definedNames>
    <definedName name="Excel_BuiltIn_Print_Area" localSheetId="1">'OgrevHlajenje'!$A$1:$E$410</definedName>
    <definedName name="Excel_BuiltIn_Print_Area" localSheetId="4">'Povezava'!$A$1:$E$53</definedName>
    <definedName name="Excel_BuiltIn_Print_Area" localSheetId="2">'Prezracevanje'!$A$1:$E$152</definedName>
    <definedName name="Excel_BuiltIn_Print_Area" localSheetId="0">'Rekapitulacija'!$A$1:$D$32</definedName>
    <definedName name="Excel_BuiltIn_Print_Area" localSheetId="3">'Voda'!$A$1:$E$202</definedName>
    <definedName name="_xlnm.Print_Area" localSheetId="1">'OgrevHlajenje'!$A$1:$F$410</definedName>
    <definedName name="_xlnm.Print_Area" localSheetId="4">'Povezava'!$A$1:$F$53</definedName>
    <definedName name="_xlnm.Print_Area" localSheetId="2">'Prezracevanje'!$A$1:$F$152</definedName>
    <definedName name="_xlnm.Print_Area" localSheetId="0">'Rekapitulacija'!$A$1:$E$32</definedName>
    <definedName name="_xlnm.Print_Area" localSheetId="3">'Voda'!$A$1:$F$202</definedName>
  </definedNames>
  <calcPr fullCalcOnLoad="1"/>
</workbook>
</file>

<file path=xl/sharedStrings.xml><?xml version="1.0" encoding="utf-8"?>
<sst xmlns="http://schemas.openxmlformats.org/spreadsheetml/2006/main" count="1003" uniqueCount="513">
  <si>
    <t>Investitor  :  OBČINA ILIRSKA BISTRICA</t>
  </si>
  <si>
    <t xml:space="preserve">                    Bazoviška cesta 4, 6250 Ilirska Bistrica</t>
  </si>
  <si>
    <t>Objekt      :  PRIZIDEK ZDRAVSTVENEGA DOMA</t>
  </si>
  <si>
    <t xml:space="preserve">                   ILIRSKA BISTRICA</t>
  </si>
  <si>
    <t>Projekt     :  STROJNE INSTALACIJE</t>
  </si>
  <si>
    <t>Faza        :  PZI – maj 2020</t>
  </si>
  <si>
    <t>Št.načrta :  30/2018</t>
  </si>
  <si>
    <t>REKAPITULACIJA</t>
  </si>
  <si>
    <t xml:space="preserve">A. OGREVANJE/HLAJENJE </t>
  </si>
  <si>
    <t xml:space="preserve">B. PREZRAČEVANJE </t>
  </si>
  <si>
    <t xml:space="preserve">C. INTERNA VODOINSTALACIJA  </t>
  </si>
  <si>
    <t xml:space="preserve">D. VODOVOD, OGREVANJE  POVEZAVA </t>
  </si>
  <si>
    <t>SKUPAJ (A do F):</t>
  </si>
  <si>
    <t xml:space="preserve">  €</t>
  </si>
  <si>
    <t>DDV</t>
  </si>
  <si>
    <t>SKUPAJ :</t>
  </si>
  <si>
    <t>OPOMBA: 
Vsi materiali in oprema (modeli in proizvajalci) so navedeni kot referenca kvalitete in karakteristik. Izvajalec lahko vgradi materiale drugih proizvajalcev, vendar mora predhodno dokazati enako oz. boljšo kvaliteto ter zagotovljeno servisiranje
Izvajalec mora po končanju del objekt predati naročniku očiščen</t>
  </si>
  <si>
    <t>Količine za laboratorij so zajete v popisu obstoječe hale.</t>
  </si>
  <si>
    <t>PREDRAČUNSKI POPIS MATERIALA IN DEL</t>
  </si>
  <si>
    <t>1.</t>
  </si>
  <si>
    <r>
      <rPr>
        <b/>
        <sz val="10"/>
        <rFont val="Arial"/>
        <family val="2"/>
      </rPr>
      <t>Hladilni agregat - toplotna črpalka</t>
    </r>
    <r>
      <rPr>
        <sz val="10"/>
        <rFont val="Arial"/>
        <family val="2"/>
      </rPr>
      <t xml:space="preserve"> za proizvodnjo hladne/tople vode kompaktne izvedbe z zračno hlajenim kondenzatorjem za zunanjo postavitev, </t>
    </r>
    <r>
      <rPr>
        <b/>
        <sz val="10"/>
        <rFont val="Arial"/>
        <family val="2"/>
      </rPr>
      <t>tihe izvedbe</t>
    </r>
    <r>
      <rPr>
        <sz val="10"/>
        <rFont val="Arial"/>
        <family val="2"/>
      </rPr>
      <t xml:space="preserve"> z visokim izkoristkom za delovanje pri temperaturah okolice od -20 do 50°C ter segrevanjem vode </t>
    </r>
    <r>
      <rPr>
        <b/>
        <sz val="10"/>
        <rFont val="Arial"/>
        <family val="2"/>
      </rPr>
      <t>do 65°C</t>
    </r>
    <r>
      <rPr>
        <sz val="10"/>
        <rFont val="Arial"/>
        <family val="2"/>
      </rPr>
      <t>, mikroprocesorsko voden, s preverjenimi tehničnimi podatki s strani priznane neodvisne inštitucije</t>
    </r>
    <r>
      <rPr>
        <b/>
        <sz val="10"/>
        <rFont val="Arial"/>
        <family val="2"/>
      </rPr>
      <t xml:space="preserve"> EUROVENT</t>
    </r>
    <r>
      <rPr>
        <sz val="10"/>
        <rFont val="Arial"/>
        <family val="2"/>
      </rPr>
      <t xml:space="preserve">, z listinami o skladnosti EC. Izdelan po Evro predpisih in standardih </t>
    </r>
    <r>
      <rPr>
        <b/>
        <sz val="10"/>
        <rFont val="Arial"/>
        <family val="2"/>
      </rPr>
      <t>Ustreza zahtevam PURES-a</t>
    </r>
    <r>
      <rPr>
        <sz val="10"/>
        <rFont val="Arial"/>
        <family val="2"/>
      </rPr>
      <t>.</t>
    </r>
  </si>
  <si>
    <t>- OKVIR</t>
  </si>
  <si>
    <t xml:space="preserve">Okvir je izjemno trden in samonosilen, da dovoli oporo na tleh na 8 točkah, brez deformacije. Zaradi zunanje postavitve je odporen na vremenske pogoje in korozijo, okvir in paneli so izvedeni brez varjenja iz pocinkane pločevine ter praškasto barvani s poliestersko barvo. Zunanja termična izolacija je odporna na UV žarke. Dostop do tehničnih komponent je izveden z lahko in enostavno snemljivimi paneli. </t>
  </si>
  <si>
    <t>Tehnični predel vključno s kompresorji je ločen in zvočno izoliran od kondenzatorja, da preprečimo prehod hrupa v okolico in zaradi lažjega dostopa do vgrajenih komponent, tudi med obratovanjem.</t>
  </si>
  <si>
    <t>- SPIRALNI KOMPRESORJI</t>
  </si>
  <si>
    <t>Spiralni (scroll) kompresorji, hermetične izvedbe s tesnjenjem delovnega prostora z drsnimi tesnili in zasučne sklopke z ekscentrično vrtečo se obtočno spiralo. V sled razmakljivih drsnih plošč je neobčutljiv za tekočinske udare.</t>
  </si>
  <si>
    <t>Mazalni sitem s pomočjo dinamične oljne črpalke, gretje olja in pokaznim okencem nivostaja.</t>
  </si>
  <si>
    <r>
      <rPr>
        <sz val="10"/>
        <rFont val="Arial"/>
        <family val="2"/>
      </rPr>
      <t>Dvopolni elektromotor hlajen z vsesanim hladilnim sredstvom, elektronsko zaščiten proti pregretju, izpadu faze in zamenjavi faz</t>
    </r>
    <r>
      <rPr>
        <b/>
        <sz val="10"/>
        <rFont val="Arial"/>
        <family val="2"/>
      </rPr>
      <t>.</t>
    </r>
  </si>
  <si>
    <t>Kompresorji so montirani na dodatne protivibracijske podloge, zaradi prenosa vibracij na okvir naprave in s tem posledično zmanjšanje hrupa. Nameščeni so v tehničnem predelu naprave. So direktno trdno spajkani na cevni razvod hladilnega sredstva, da se prepreči možnost puščanja hladilnega sredstva.</t>
  </si>
  <si>
    <t>- ZRAČNI KONDENZATORJI / UPARJALNIKI</t>
  </si>
  <si>
    <t>Toplotni menjalnik iz bakrenih cevi s tesno nasajenimi aluminijastimi lamelami</t>
  </si>
  <si>
    <t>Opremljeni s kontrolo tlaka kondenzacije, za delovanje tudi pri nižjih zunanjih temperaturah okolice.</t>
  </si>
  <si>
    <t>- VENTILATORJI</t>
  </si>
  <si>
    <r>
      <rPr>
        <sz val="10"/>
        <rFont val="Arial"/>
        <family val="2"/>
      </rPr>
      <t xml:space="preserve">Naprava je standardno opremljena z brezstopenjsko reguliranimi ventilatorskimi elektromotorji. Lopatice ventilatorjev so kovinske, da so odporne na visoke temperature zaradi sončnega sevanja, brez deformacije. </t>
    </r>
    <r>
      <rPr>
        <b/>
        <sz val="10"/>
        <rFont val="Arial"/>
        <family val="2"/>
      </rPr>
      <t>Zaščita motorjev ventilatorjev je IP44.</t>
    </r>
  </si>
  <si>
    <t>- VODNI UPARJALNIK / KONDENZATOR</t>
  </si>
  <si>
    <r>
      <rPr>
        <sz val="10"/>
        <rFont val="Arial"/>
        <family val="2"/>
      </rPr>
      <t xml:space="preserve">Visoko učinkovit ploščni izmenjevalec za hladilni krog, sestavljen iz med seboj varjenimi rebrastimi ploščami iz nerjavečega jekla 316. Uparjalnik je izoliran z visoko kvalitetno toplotno izolacijo. Hidravlični priključek je izveden s »VICTAULIC« načinom spajanja. </t>
    </r>
    <r>
      <rPr>
        <b/>
        <sz val="10"/>
        <rFont val="Arial"/>
        <family val="2"/>
      </rPr>
      <t>Opremljen s:</t>
    </r>
  </si>
  <si>
    <t xml:space="preserve"> - termostatskim ekspanzijskim ventilom</t>
  </si>
  <si>
    <t xml:space="preserve"> - senzorjem izstopne in vstopne vode</t>
  </si>
  <si>
    <t xml:space="preserve"> - pretočnim stikalom na vodni strani </t>
  </si>
  <si>
    <t xml:space="preserve"> - lovilcem nesnage</t>
  </si>
  <si>
    <t xml:space="preserve"> - protizamrzovalnim senzorjem</t>
  </si>
  <si>
    <t xml:space="preserve"> - protizamrzovalnim el. grelnikom</t>
  </si>
  <si>
    <t>- HLADILNI KROG</t>
  </si>
  <si>
    <r>
      <rPr>
        <sz val="10"/>
        <rFont val="Arial"/>
        <family val="2"/>
      </rPr>
      <t xml:space="preserve">Vsak hladilni krog vključuje: filtrni sušilnik, pokazno okence z indikatorjem vlažnosti hladiva, elektromagnetni ventil, zaporni ventil na tekočinskem vodu, zaporni ventil v tlačnem vodu, izoliran sesalni vod, </t>
    </r>
    <r>
      <rPr>
        <b/>
        <sz val="10"/>
        <rFont val="Arial"/>
        <family val="2"/>
      </rPr>
      <t>senzorjem visokega in nizkega tlaka.</t>
    </r>
  </si>
  <si>
    <t>- VKLOPNA IN KRMILNA PLOŠČA</t>
  </si>
  <si>
    <t>Vklopna plošča je narejena po predpisih EN 60-204 in vsebuje: zaščito elektromotorjev kompresorjev, tokovno zaščito pred preobremenitvijo, vrstne sponke, vklopnim varnostnim stikalom z ročico na zunanji strani in vezalne sheme.</t>
  </si>
  <si>
    <t>Krmilna plošča vsebuje  regulacijski krmilnik z mikroprocesorskim vodenjem, ki ustreza priporočilom 89/336/EC.</t>
  </si>
  <si>
    <t>- MIKROPROCESORSKI KRMILNIK</t>
  </si>
  <si>
    <t xml:space="preserve">Krmilnik  ima LCD prikazovalnik in je tovarniško nameščen. </t>
  </si>
  <si>
    <t>Omogoča:</t>
  </si>
  <si>
    <t>- direktni dostop do prebiranja vrednosti</t>
  </si>
  <si>
    <t>- kontrolo temperature vode (vstopno ali izstopno)</t>
  </si>
  <si>
    <t>- možnost nastavitve kontrole temperature vode glede na zunanjo temperaturo</t>
  </si>
  <si>
    <t>- kontrola tlaka kondenzacije</t>
  </si>
  <si>
    <t>- programska zaščita pred kratkimi vklopi kompresorjev</t>
  </si>
  <si>
    <t>- računanje in balansiranje časovnega delovanja kompresorja</t>
  </si>
  <si>
    <t>- kontroliranje števila zagonov kompresorja</t>
  </si>
  <si>
    <t>- zaščito elektromotorjev kompresorjev</t>
  </si>
  <si>
    <t>- opcijsko opremljen s komunikacijskim protokolom MODBUS, RS 485 izhod, za priklop na CNS sisteme</t>
  </si>
  <si>
    <t>Prosto napetostni vhodi:</t>
  </si>
  <si>
    <t>- zunanji ON/OFF kontakti</t>
  </si>
  <si>
    <t>- Preklop med nastavno točko 1 in 2</t>
  </si>
  <si>
    <t>Prosto napetostni izhodi:</t>
  </si>
  <si>
    <t>- Splošne napake</t>
  </si>
  <si>
    <t>- PREIZKUSNI ZAGON</t>
  </si>
  <si>
    <t>Naprava je kompletno sestavljena, električno zvezana, napolnjena s hladilom in preizkušena v tovarni, tako da na lokaciji napravo samo hidravlično in električno priključimo.</t>
  </si>
  <si>
    <t xml:space="preserve"> - TEHNIČNE KARAKTERISTIKE (certificirane po EUROVENT-u ter deklarirane po UNI EN 14511:2018), tu navedene pri projektnih pogojih:</t>
  </si>
  <si>
    <r>
      <rPr>
        <b/>
        <sz val="10"/>
        <rFont val="Arial"/>
        <family val="2"/>
      </rPr>
      <t xml:space="preserve"> - hladilna moč</t>
    </r>
    <r>
      <rPr>
        <sz val="10"/>
        <rFont val="Arial"/>
        <family val="2"/>
      </rPr>
      <t>:    145,2 kW</t>
    </r>
  </si>
  <si>
    <t xml:space="preserve"> - skupna priključna električna moč:    52,3 kW (kompresorja, ventilatorji)</t>
  </si>
  <si>
    <t xml:space="preserve"> - sistem hlajenega medija:      7/12°C, 20% glikola</t>
  </si>
  <si>
    <t xml:space="preserve"> - temperatura okolice:      35 °C</t>
  </si>
  <si>
    <r>
      <rPr>
        <b/>
        <sz val="10"/>
        <rFont val="Arial"/>
        <family val="2"/>
      </rPr>
      <t xml:space="preserve"> - grelna moč:  </t>
    </r>
    <r>
      <rPr>
        <sz val="10"/>
        <rFont val="Arial"/>
        <family val="2"/>
      </rPr>
      <t xml:space="preserve">  128 kW (pri -13°C); max 175kW</t>
    </r>
  </si>
  <si>
    <t xml:space="preserve"> - skupna priključna električna moč:    65,7 kW (kompresorja, ventilatorji)</t>
  </si>
  <si>
    <t xml:space="preserve"> - sistem gretega medija:      60/55°C, 20% glikola</t>
  </si>
  <si>
    <t xml:space="preserve"> - temperatura okolice:      -13 °C</t>
  </si>
  <si>
    <t xml:space="preserve"> - TEHNIČNI PODATKI:</t>
  </si>
  <si>
    <t xml:space="preserve"> - hlajeni medij:       R410A</t>
  </si>
  <si>
    <t xml:space="preserve"> - število kompresorjev:      4</t>
  </si>
  <si>
    <t xml:space="preserve"> - število hladilnih krogov:      2</t>
  </si>
  <si>
    <t xml:space="preserve"> - električno napajanje:     400/3/50 V/Ph/Hz</t>
  </si>
  <si>
    <t xml:space="preserve"> - max. el. tok:     147 A</t>
  </si>
  <si>
    <t xml:space="preserve"> - zagonski el. tok :     288 A</t>
  </si>
  <si>
    <t xml:space="preserve"> - min. varovalka:     160A </t>
  </si>
  <si>
    <t xml:space="preserve"> - zvočni tlak na 10m:      45 dB(A)</t>
  </si>
  <si>
    <t xml:space="preserve"> - zvočna moč:     77dB(A)</t>
  </si>
  <si>
    <t xml:space="preserve"> - hidravlični priključek:    2˝1/2</t>
  </si>
  <si>
    <t xml:space="preserve"> - dimenzije DxŠxV:     4330x1100x1875 mm</t>
  </si>
  <si>
    <t xml:space="preserve"> - teža transportna:     1118 kg</t>
  </si>
  <si>
    <t>- DODATNA OPREMA</t>
  </si>
  <si>
    <t xml:space="preserve"> -  vmesnik RS485 (ModBus) za povezavo na CNS</t>
  </si>
  <si>
    <t xml:space="preserve"> - daljinski tablo PGD1</t>
  </si>
  <si>
    <t xml:space="preserve"> - zaščitna mreža GP</t>
  </si>
  <si>
    <t xml:space="preserve"> - pretočno stikalo FL</t>
  </si>
  <si>
    <t xml:space="preserve"> - amortizerji VT</t>
  </si>
  <si>
    <r>
      <rPr>
        <sz val="10"/>
        <rFont val="Arial"/>
        <family val="2"/>
      </rPr>
      <t xml:space="preserve">Ustreza </t>
    </r>
    <r>
      <rPr>
        <b/>
        <sz val="10"/>
        <rFont val="Arial"/>
        <family val="2"/>
      </rPr>
      <t>toplotna črpalka/hladini agregat</t>
    </r>
    <r>
      <rPr>
        <sz val="10"/>
        <rFont val="Arial"/>
        <family val="2"/>
      </rPr>
      <t xml:space="preserve"> proizvod kot npr. </t>
    </r>
    <r>
      <rPr>
        <b/>
        <sz val="10"/>
        <rFont val="Arial"/>
        <family val="2"/>
      </rPr>
      <t xml:space="preserve">AERMEC tip NRK 0700 HE </t>
    </r>
    <r>
      <rPr>
        <sz val="10"/>
        <rFont val="Arial"/>
        <family val="2"/>
      </rPr>
      <t>(dobavlja BOSSPLAST) oz.druga z enakimi ali boljšimi karakteristikami. TČ z dobavo in montažo, komplet z ožičenjem in prvim zagonom s strani pooblaščenega serviserja, vključno z najemom avtodvigala za montažo</t>
    </r>
  </si>
  <si>
    <t>kpl</t>
  </si>
  <si>
    <t>2.</t>
  </si>
  <si>
    <t>Dodatno: pred naročilom mora to potrditi naročnik- investitor!!!</t>
  </si>
  <si>
    <t>(oprema je predvidena za staro stavbp)</t>
  </si>
  <si>
    <t xml:space="preserve"> </t>
  </si>
  <si>
    <r>
      <rPr>
        <b/>
        <sz val="10"/>
        <rFont val="Arial"/>
        <family val="2"/>
      </rPr>
      <t xml:space="preserve">Hladilni agregat - toplotna črpalka </t>
    </r>
    <r>
      <rPr>
        <sz val="10"/>
        <rFont val="Arial"/>
        <family val="2"/>
      </rPr>
      <t>za proizvodnjo hladne/tople vode kompaktne izvedbe z zračno hlajenim kondenzatorjem za zunanjo postavitev, tihe izvedbe z visokim izkoristkom za delovanje pri temperaturah okolice od -20 do 50°C ter segrevanjem vode do 65°C, mikroprocesorsko voden, s preverjenimi tehničnimi podatki s strani priznane neodvisne inštitucije EUROVENT, z listinami o skladnosti EC. Izdelan po Evro predpisih in standardih Ustreza zahtevam PURES-a.</t>
    </r>
  </si>
  <si>
    <r>
      <rPr>
        <sz val="10"/>
        <rFont val="Arial"/>
        <family val="2"/>
      </rPr>
      <t xml:space="preserve">Predvidoma enake velikosti kot po </t>
    </r>
    <r>
      <rPr>
        <b/>
        <sz val="10"/>
        <rFont val="Arial"/>
        <family val="2"/>
      </rPr>
      <t>postavki 1.</t>
    </r>
  </si>
  <si>
    <r>
      <rPr>
        <sz val="10"/>
        <rFont val="Arial"/>
        <family val="2"/>
      </rPr>
      <t xml:space="preserve">Predvidoma </t>
    </r>
    <r>
      <rPr>
        <b/>
        <sz val="10"/>
        <rFont val="Arial"/>
        <family val="2"/>
      </rPr>
      <t>toplotna črpalka/hladini agregat</t>
    </r>
    <r>
      <rPr>
        <sz val="10"/>
        <rFont val="Arial"/>
        <family val="2"/>
      </rPr>
      <t xml:space="preserve"> proizvod kot npr. </t>
    </r>
    <r>
      <rPr>
        <b/>
        <sz val="10"/>
        <rFont val="Arial"/>
        <family val="2"/>
      </rPr>
      <t xml:space="preserve">AERMEC tip NRK 0700 HE </t>
    </r>
    <r>
      <rPr>
        <sz val="10"/>
        <rFont val="Arial"/>
        <family val="2"/>
      </rPr>
      <t>(dobavlja BOSSPLAST) oz.druga z enakimi ali boljšimi karakteristikami. TČ z dobavo in montažo, komplet z ožičenjem in prvim zagonom s strani pooblaščenega serviserja, vključno z najemom avtodvigala za montažo</t>
    </r>
  </si>
  <si>
    <t>3.</t>
  </si>
  <si>
    <t>4.</t>
  </si>
  <si>
    <r>
      <rPr>
        <sz val="10"/>
        <rFont val="Arial"/>
        <family val="2"/>
      </rPr>
      <t>Ploščni toplotni izmenjevalec</t>
    </r>
    <r>
      <rPr>
        <b/>
        <sz val="10"/>
        <rFont val="Arial"/>
        <family val="2"/>
      </rPr>
      <t xml:space="preserve"> npr. DANFOSS tip XB -----___, </t>
    </r>
    <r>
      <rPr>
        <sz val="10"/>
        <rFont val="Arial"/>
        <family val="2"/>
      </rPr>
      <t xml:space="preserve">za </t>
    </r>
    <r>
      <rPr>
        <b/>
        <sz val="10"/>
        <rFont val="Arial"/>
        <family val="2"/>
      </rPr>
      <t>prenos na ogrevno/hladilno vodo</t>
    </r>
    <r>
      <rPr>
        <sz val="10"/>
        <rFont val="Arial"/>
        <family val="2"/>
      </rPr>
      <t xml:space="preserve"> v inox izvedbi za vodo do 90°C s podatki:
</t>
    </r>
    <r>
      <rPr>
        <b/>
        <sz val="10"/>
        <rFont val="Arial"/>
        <family val="2"/>
      </rPr>
      <t xml:space="preserve">prenos toplote </t>
    </r>
    <r>
      <rPr>
        <sz val="10"/>
        <rFont val="Arial"/>
        <family val="2"/>
      </rPr>
      <t>Qh =150kW (</t>
    </r>
    <r>
      <rPr>
        <b/>
        <sz val="10"/>
        <rFont val="Arial"/>
        <family val="2"/>
      </rPr>
      <t>poleti-hlajenje</t>
    </r>
    <r>
      <rPr>
        <sz val="10"/>
        <rFont val="Arial"/>
        <family val="2"/>
      </rPr>
      <t>)
primarna stran glikolna meš. 6/11°C; G=26,8 m3/h in z dp = 20kPa - DN50(2")
sekundarna stran voda 8/13°C; G=26,8 m3/h in z dp = 20kPa - DN50(2")
prenos toplote Qg =180kW (</t>
    </r>
    <r>
      <rPr>
        <b/>
        <sz val="10"/>
        <rFont val="Arial"/>
        <family val="2"/>
      </rPr>
      <t>pozimi ogrevanje</t>
    </r>
    <r>
      <rPr>
        <sz val="10"/>
        <rFont val="Arial"/>
        <family val="2"/>
      </rPr>
      <t xml:space="preserve">)
primarna stran glikolna meš.48/43°C; G=26,8 m3/h in z dp = 20kPa 
sekundarna stran 45/40°C; G=26,8 m3/h in z dp = 20kPa </t>
    </r>
  </si>
  <si>
    <r>
      <rPr>
        <sz val="10"/>
        <rFont val="Arial"/>
        <family val="2"/>
      </rPr>
      <t>kompaktne izvedbe,</t>
    </r>
    <r>
      <rPr>
        <b/>
        <sz val="10"/>
        <rFont val="Arial"/>
        <family val="2"/>
      </rPr>
      <t xml:space="preserve"> </t>
    </r>
    <r>
      <rPr>
        <sz val="10"/>
        <rFont val="Arial"/>
        <family val="2"/>
      </rPr>
      <t>s prirobničnimi priključki NP16, komplet s protiprirobnicami, vijaki in tesnili, z atestno dokumentacijo, z dobavo in montažo
(določitev velikosti s strani dobavitelja glede na zgornje podatke)</t>
    </r>
  </si>
  <si>
    <t>5.</t>
  </si>
  <si>
    <t>Akumulator ogrevne/hladilne vode, izdelan kot tlačna posoda iz jeklene pločevine za delovni tlak 3 bar, pokončne izvedbe za notranjo montažo, volumna 800 lit, dimenzij ø1150 (øDn950) in višine 2250, komplet z nogami in montažnim materialom ter s prirobničnimi priključki:
.. 6x DN50 
.. 6x R15</t>
  </si>
  <si>
    <t>komplet s protiprirobnicami, tesnilnim in vijačnim materialom (dovod in povratek), zaščiten s temeljno barvo, izoliran z izolacijo iz sintetičnega kavčuka z zaprto celično strukturo Armacell AF Armaflex, debeline 100 mm in zaščito pred mehanskimi poškodbami izolacije z Al pločevino ali plašč iz polistirola SB in mehkega PU, skupaj z avtomatskim odzračevanjem in izpustno polnilno pipico, skupaj z dobavo in montažo
ustreza proizvod kot npr. CORDIVARI VC-1500,...</t>
  </si>
  <si>
    <t>(zajet tudi zalogovnik za fazo 2 zaradi montaže!)</t>
  </si>
  <si>
    <t>6.</t>
  </si>
  <si>
    <t>Kroglična tropotna preklopna  "DIVERT" pipa s teflonskim tesnenjem npr. ESBE tip VRG231 DN50 z mot.pogonom ARA 545 oz. ustrezni drugi, z motornim pogonom 25Nm za zamenjavo priključkov na akumulatorju - OGR/HLA, z navojnimi priključki, komplet s holandci in s tesnilnim materialom, z dobavo in montažo</t>
  </si>
  <si>
    <t>kos</t>
  </si>
  <si>
    <t>7.</t>
  </si>
  <si>
    <t xml:space="preserve">Zaprta atestirana ekspanzijska membranska posoda, polnjena z dušikom z pst=1,5bar  za maksimalni tlak 6 bar in sistem 90/70oC celotnega volumna 150 lit, komplet z manometrom in prirobničnim priključkom, z dobavo in montažo </t>
  </si>
  <si>
    <t>kpl.</t>
  </si>
  <si>
    <t>8.</t>
  </si>
  <si>
    <t>Kroglična  pipa za priključitev ekspanzijske posode  s pokrovom za zagotovitev odprte lege z navojnimi priključki, s tesnili, z dobavo in montažo</t>
  </si>
  <si>
    <t>DN 20</t>
  </si>
  <si>
    <t>9.</t>
  </si>
  <si>
    <t>Varnostni ventil atestiran za tlak odpiranja p=3,0bar DN25, komplet s tesnilnim materialom in nastavkom za odvod vode, z dobavo in montažo</t>
  </si>
  <si>
    <t>10.</t>
  </si>
  <si>
    <t xml:space="preserve">Mehčalna naprava za dodajanje ogrevne vode v sistem ogrevanja z izmenjevalnim melaminom komplet s priključno napravo DN20 in vodomerom Qn=1,5m3/h, komplet z rezervnim polnjenjem, z dobavo in montažo </t>
  </si>
  <si>
    <t>11.</t>
  </si>
  <si>
    <t>Bojler za toplo sanitarno vodo, izdelan kot tlačna posoda iz jeklene pločevine za delovni tlak 8 bar, pokončne izvedbe za notranjo montažo, volumna 1000 lit, dimenzij ø1050 (øDn950) in višine 2191 komplet z nogami in montažnim materialom ter s prirobničnimi priključki:
.. 3x DN50 
.. 6x R15</t>
  </si>
  <si>
    <t>komplet z dvemi toplovodnimi spiralami površine 1,8+3,5m2, z električnim grelcem 4kW, s spojkami in holandci, tesnilnim materialom (dovod in povratek), zaščiten s temeljno barvo, izoliran z izolacijo iz sintetičnega kavčuka z zaprto celično strukturo Armacell AF Armaflex, debeline 50 mm in zaščito pred mehanskimi poškodbami izolacije z Al pločevino ali plašč iz polistirola SB in mehkega PU, skupaj z avtomatskim odzračevanjem in izpustno polnilno pipico, skupaj z dobavo in montažo
BOLLY2 – 1000,...</t>
  </si>
  <si>
    <t>12.</t>
  </si>
  <si>
    <t>Kombinirani varnostno-nepovratni ventil za vodo DN 25 z vzmetjo s tlakom odpiranja p=6 bar s tesnilnim materialom, z dobavo in montažo</t>
  </si>
  <si>
    <t>13.</t>
  </si>
  <si>
    <t>Cirkulacijska črpalka GRUNDFOS, VORTEX ali WILLO za sanitarno toplo vodo z ohišjem iz brona, komplet s programsko uro in termostatom ter navojnimi priključki DN 25 s tesnilnim materialom, z dobavo in montažo</t>
  </si>
  <si>
    <t xml:space="preserve">G = 1,0 m3/h; H = 35 kPa  - bojler cirkulacija </t>
  </si>
  <si>
    <t>14.</t>
  </si>
  <si>
    <r>
      <rPr>
        <sz val="10"/>
        <rFont val="Arial"/>
        <family val="2"/>
      </rPr>
      <t>Zaprta ekspanzijska membranska posoda</t>
    </r>
    <r>
      <rPr>
        <b/>
        <sz val="10"/>
        <rFont val="Arial"/>
        <family val="2"/>
      </rPr>
      <t xml:space="preserve"> </t>
    </r>
    <r>
      <rPr>
        <sz val="10"/>
        <rFont val="Arial"/>
        <family val="2"/>
      </rPr>
      <t xml:space="preserve">za sanitarno vodo, polnjena z dušikom z pst=4,5bar  celotnega volumna 35 litrov za maksimalni tlak 10 bar, atestirana, z dobavo in montažo </t>
    </r>
  </si>
  <si>
    <t>15.</t>
  </si>
  <si>
    <t>Kroglična dvopotna preklopna pipa s teflonskim tesnenjem npr. "FIRŠT" tip 110 820 DN32 z motornim pogonom za ogrevanje tople sanitarne vode s toplovodnim kotlom z navojnimi priključki, komplet s holandci in s tesnilnim materialom ter potopnim termostatom za nastavitev odpiranja in zapiranja ventila, z dobavo in montažo</t>
  </si>
  <si>
    <t>16.</t>
  </si>
  <si>
    <r>
      <rPr>
        <sz val="10"/>
        <rFont val="Arial"/>
        <family val="2"/>
      </rPr>
      <t xml:space="preserve">Obtočna prirobnična črpalka </t>
    </r>
    <r>
      <rPr>
        <b/>
        <sz val="10"/>
        <rFont val="Arial"/>
        <family val="2"/>
      </rPr>
      <t xml:space="preserve">toplotni izmenjevalec TČ </t>
    </r>
    <r>
      <rPr>
        <sz val="10"/>
        <rFont val="Arial"/>
        <family val="2"/>
      </rPr>
      <t xml:space="preserve">z zvezno regulacijo vrtljajev, kpl.z modulom za priključitev na CNS, skupaj s toplotno izolacijo, s prirobničnimi priključki, protiprirobnicami, tesnili in vijaki, ožičenjem, z dobavo in montažo (rezervna črpalka ni v popisu) </t>
    </r>
  </si>
  <si>
    <t xml:space="preserve">V= 26,8 m3/h; H=40kPa  </t>
  </si>
  <si>
    <t>Ne= 40…990 W; U=230V/1/50 Hz</t>
  </si>
  <si>
    <t>projektna rešitev:</t>
  </si>
  <si>
    <t>kot npr. WILO tip STRATOS 80/1-6 EM DN80</t>
  </si>
  <si>
    <t>ali enakovredna druga z enakimi karakteristikami</t>
  </si>
  <si>
    <t>17.</t>
  </si>
  <si>
    <r>
      <rPr>
        <sz val="10"/>
        <rFont val="Arial"/>
        <family val="2"/>
      </rPr>
      <t xml:space="preserve">Obtočna prirobnična črpalka </t>
    </r>
    <r>
      <rPr>
        <b/>
        <sz val="10"/>
        <rFont val="Arial"/>
        <family val="2"/>
      </rPr>
      <t xml:space="preserve">kaloriferji </t>
    </r>
    <r>
      <rPr>
        <sz val="10"/>
        <rFont val="Arial"/>
        <family val="2"/>
      </rPr>
      <t xml:space="preserve">z zvezno regulacijo vrtljajev, kpl.z modulom za priključitev na CNS, skupaj s toplotno izolacijo, s prirobničnimi priključki, protiprirobnicami, tesnili in vijaki, ožičenjem, z dobavo in montažo (rezervna črpalka ni v popisu) </t>
    </r>
  </si>
  <si>
    <t>s podatki:</t>
  </si>
  <si>
    <t>V= 18,0m3/h; H=55kPa</t>
  </si>
  <si>
    <t>Ne= 25…590 W; U=230V/1/50 Hz</t>
  </si>
  <si>
    <t>kot npr. WILO tip STRATOS 65/1-9 EM DN65</t>
  </si>
  <si>
    <t>18.</t>
  </si>
  <si>
    <r>
      <rPr>
        <sz val="10"/>
        <rFont val="Arial"/>
        <family val="2"/>
      </rPr>
      <t xml:space="preserve">Obtočna prirobnična črpalka </t>
    </r>
    <r>
      <rPr>
        <b/>
        <sz val="10"/>
        <rFont val="Arial"/>
        <family val="2"/>
      </rPr>
      <t xml:space="preserve">radiatorji </t>
    </r>
    <r>
      <rPr>
        <sz val="10"/>
        <rFont val="Arial"/>
        <family val="2"/>
      </rPr>
      <t xml:space="preserve">z zvezno regulacijo vrtljajev, kpl.z modulom za priključitev na CNS, skupaj s toplotno izolacijo, z navojnimi priključki, holandci, tesnili in vijaki, ožičenjem, z dobavo in montažo (rezervna črpalka ni v popisu) </t>
    </r>
  </si>
  <si>
    <t>V= 1,5 m3/h; H=50kPa</t>
  </si>
  <si>
    <t>Ne= 9…125 W; U=230V/1/50 Hz</t>
  </si>
  <si>
    <t>kot npr. WILO tip STRATOS 30/1-6 EM DN5/4''</t>
  </si>
  <si>
    <t>19.</t>
  </si>
  <si>
    <r>
      <rPr>
        <sz val="10"/>
        <rFont val="Arial"/>
        <family val="2"/>
      </rPr>
      <t>Obtočna prirobnična črpalka bojler</t>
    </r>
    <r>
      <rPr>
        <b/>
        <sz val="10"/>
        <rFont val="Arial"/>
        <family val="2"/>
      </rPr>
      <t xml:space="preserve"> </t>
    </r>
    <r>
      <rPr>
        <sz val="10"/>
        <rFont val="Arial"/>
        <family val="2"/>
      </rPr>
      <t xml:space="preserve">z zvezno regulacijo vrtljajev, kpl.z modulom za priključitev na CNS, skupaj s toplotno izolacijo, z navojnimi priključki, holandci, tesnili in vijaki, ožičenjem, z dobavo in montažo (rezervna črpalka ni v popisu) </t>
    </r>
  </si>
  <si>
    <t>V= 3,0 m3/h; H=40kPa</t>
  </si>
  <si>
    <t>kot npr. WILO tip STRATOS 30/1-8 DN5/4''</t>
  </si>
  <si>
    <t>20.</t>
  </si>
  <si>
    <r>
      <rPr>
        <sz val="10"/>
        <rFont val="Arial"/>
        <family val="2"/>
      </rPr>
      <t xml:space="preserve">Obtočna prirobnična črpalka za </t>
    </r>
    <r>
      <rPr>
        <b/>
        <sz val="10"/>
        <rFont val="Arial"/>
        <family val="2"/>
      </rPr>
      <t>priključitev na razdelilec toplovodnega kotla v obstoječi kotlarni</t>
    </r>
    <r>
      <rPr>
        <sz val="10"/>
        <rFont val="Arial"/>
        <family val="2"/>
      </rPr>
      <t xml:space="preserve"> (sistem 85/70°C)</t>
    </r>
    <r>
      <rPr>
        <b/>
        <sz val="10"/>
        <rFont val="Arial"/>
        <family val="2"/>
      </rPr>
      <t xml:space="preserve"> </t>
    </r>
    <r>
      <rPr>
        <sz val="10"/>
        <rFont val="Arial"/>
        <family val="2"/>
      </rPr>
      <t xml:space="preserve">z zvezno regulacijo vrtljajev, kpl.z modulom za priključitev na CNS, skupaj s toplotno izolacijo, s prirobničnimi priključki, protiprirobnicami, tesnili in vijaki, ožičenjem, z dobavo in montažo (rezervna črpalka ni v popisu) </t>
    </r>
  </si>
  <si>
    <t>V= 7,5m3/h; H=48kPa</t>
  </si>
  <si>
    <t>Ne= 12…300 W; U=230V/1/50 Hz</t>
  </si>
  <si>
    <t>kot npr. WILO tip STRATOS 40/1-8 EM DN40</t>
  </si>
  <si>
    <t>21.</t>
  </si>
  <si>
    <t>Priključitev v obstoječi kotlarni na razdelilec toplovodnega kotla:</t>
  </si>
  <si>
    <t>..praznjenje in ponovno polnjenje sistema po zaključku del
..predelava razdelilca za nov odcep komplet z armaturami (3x DN40) in ponovno izolacijo
..priključitev na povezovalni toplovod
komplet z demontažo ter odvozom neuporabnih elementov na deponijo oziroma na podjetje za predelavo surovin, uporabne elemente pa na začasno skladišče uporabnika oz.izvajalca za prodajo, ocenjeno</t>
  </si>
  <si>
    <t>22.</t>
  </si>
  <si>
    <r>
      <rPr>
        <sz val="10"/>
        <rFont val="Arial"/>
        <family val="2"/>
      </rPr>
      <t xml:space="preserve">Obtočna prirobnična črpalka za </t>
    </r>
    <r>
      <rPr>
        <b/>
        <sz val="10"/>
        <rFont val="Arial"/>
        <family val="2"/>
      </rPr>
      <t xml:space="preserve">klimat </t>
    </r>
    <r>
      <rPr>
        <sz val="10"/>
        <rFont val="Arial"/>
        <family val="2"/>
      </rPr>
      <t xml:space="preserve">z zvezno regulacijo vrtljajev, kpl.z modulom za priključitev na CNS, skupaj s toplotno izolacijo, z navojnimi priključki, holandci, tesnili in vijaki, ožičenjem, z dobavo in montažo (rezervna črpalka ni v popisu) </t>
    </r>
  </si>
  <si>
    <t>V= 8,5m3/h; H=48kPa</t>
  </si>
  <si>
    <t>23.</t>
  </si>
  <si>
    <t xml:space="preserve">Predtočni razdelilec izdelan iz jeklene brezšivne cevi ø108x3,6, dolžine L=1,3m, s priključki:                 </t>
  </si>
  <si>
    <t>2 x DN 65</t>
  </si>
  <si>
    <t>2 x R 5/4"</t>
  </si>
  <si>
    <t>1 x R 3/4"</t>
  </si>
  <si>
    <t>3 x R 1/2"</t>
  </si>
  <si>
    <t>komplet s kolčaki, protiprirobnicami, z dobavo in montažo vijaki in pritrdilnimi konzolami</t>
  </si>
  <si>
    <t>24.</t>
  </si>
  <si>
    <t xml:space="preserve">Povratni razdelilec izdelan iz jeklene brezšivne cevi ø108x3,6, dolžine L=2,6m, s priključki:                 </t>
  </si>
  <si>
    <t>25.</t>
  </si>
  <si>
    <t>Kroglična prirobnična pipa s teflonskim tesnenjem, komplet s protiprirobnicami, vijaki in tesnili, z dobavo in montažo</t>
  </si>
  <si>
    <t>DN 50</t>
  </si>
  <si>
    <t>DN 65</t>
  </si>
  <si>
    <t>DN 80</t>
  </si>
  <si>
    <t>26.</t>
  </si>
  <si>
    <t>Kroglična navojna pipa s teflonskim tesnenjem z navojnimi priključki, s tesnili, z dobavo in montažo</t>
  </si>
  <si>
    <t>DN 10</t>
  </si>
  <si>
    <t>DN 15</t>
  </si>
  <si>
    <t>DN 25</t>
  </si>
  <si>
    <t>DN 32</t>
  </si>
  <si>
    <t>DN 40</t>
  </si>
  <si>
    <t>27.</t>
  </si>
  <si>
    <t>Nepovratna medeninasta loputa z vzmetjo, komplet s protiprirobnicami, vijaki in tesnili, z dobavo in montažo</t>
  </si>
  <si>
    <t>28.</t>
  </si>
  <si>
    <t>Nepovratna medeninasta loputa z vzmetjo z navojnimi priključki, s tesnili, z dobavo in montažo</t>
  </si>
  <si>
    <t>29.</t>
  </si>
  <si>
    <t>Lovilec nesnage, komplet s protiprirobnicami, vijaki in tesnili, z dobavo in montažo</t>
  </si>
  <si>
    <t>30.</t>
  </si>
  <si>
    <t>Lovilec nesnage z navojnimi priključki, s tesnili, z dobavo in montažo</t>
  </si>
  <si>
    <t>31.</t>
  </si>
  <si>
    <t>Polnilno izpraznjevalna pipica DN15 s čepom na verižici in kolčakom za navaritev, z dobavo in montažo</t>
  </si>
  <si>
    <t>32.</t>
  </si>
  <si>
    <t>Bimetalni  termometer območja do 120oC, komplet s kolčakom, tulko, z dobavo in montažo</t>
  </si>
  <si>
    <t>33.</t>
  </si>
  <si>
    <t>Manometer območja do 5bar, komplet s kolčakom in zaporno pipico, z dobavo in montažo</t>
  </si>
  <si>
    <t>34.</t>
  </si>
  <si>
    <t>Lovilno korito za prelive odzračevalnih lončkov izdelano iz jeklene pločevine, minizirano in pobarvano S sifonom ter odvodno cevjo v peskolov, dim. 600x150x500mm z dobavo in montažo</t>
  </si>
  <si>
    <t>35.</t>
  </si>
  <si>
    <t>Odzračevalni lonček volumna V=1lit izdelan iz brezšivne cevi, z dobavo in montažo</t>
  </si>
  <si>
    <t>36.</t>
  </si>
  <si>
    <t>Avtomatski odzračevalni lonček z dobavo in montažo</t>
  </si>
  <si>
    <t>37.</t>
  </si>
  <si>
    <t>Jekleni ploščati ventilski radiator V&amp;N npr. VONOVA iz hladno valjane jeklene pločevine z ventilskim priključkom in ventilom za dvocevni sistem s priključkom iz stene, komplet s spojkami za cev ø12x1 ter vgradnim ventilom na zgornjem priključku, elektrostatično prašno lakiran, RAL 9010, opremljen s priključki, zaščiten s folijo in ojačitvami, odzračevalnim ventilom, čepi, stranskima in zgornjim zaključnim pokrovom,  z VN-Vonomat zidnimi konzolami ustrezne višine, z dobavo in montažo
ustreza:  VOGEL&amp;NOOT tip VONOVA ali ustrezni drugi</t>
  </si>
  <si>
    <t>11KV/600 – 400</t>
  </si>
  <si>
    <t>11KV/600 – 1000</t>
  </si>
  <si>
    <t>22KV/600 – 400</t>
  </si>
  <si>
    <t>22KV/600 – 520</t>
  </si>
  <si>
    <t>22KV/600 – 720</t>
  </si>
  <si>
    <t>22KV/600 – 800</t>
  </si>
  <si>
    <t>22KV/600 – 1000</t>
  </si>
  <si>
    <t>33K/600 – 400</t>
  </si>
  <si>
    <t>33K/600 – 520</t>
  </si>
  <si>
    <t>33K/600 – 720</t>
  </si>
  <si>
    <t>33K/600 – 1120</t>
  </si>
  <si>
    <t>38.</t>
  </si>
  <si>
    <t>Konzola za pritrditev radiatorja VOGEL&amp;NOOT na steno npr. tip BH komplet z vijačnim in pritrdilnim materialom, z dobavo in montažo</t>
  </si>
  <si>
    <t>Višine 600 mm</t>
  </si>
  <si>
    <t>39.</t>
  </si>
  <si>
    <t>Montaža, demontaža in ponovna montaža radiatorjev</t>
  </si>
  <si>
    <t>40.</t>
  </si>
  <si>
    <t>Termostatska glava s plinskim polnjenjem npr. DANFOSS tip RA 2920 za javne prostore robustne izvedbe,  komplet s spojko - montaža z inbus vijakom in ključem (zavarovanje pred demontažo) in zatiči za omejitev nastavitve območja temperature, z dobavo in montažo</t>
  </si>
  <si>
    <t>41.</t>
  </si>
  <si>
    <t>Odzračevalni radiatorski ventilček DN8 z dobavo in montažo</t>
  </si>
  <si>
    <t>42.</t>
  </si>
  <si>
    <t>Ventilatorski konvektor kasetne stropne s  standardno dekorativno masko,  z rešetkami za dovod zraka in spodnjo rešetko za dovod obtočnega zraka in dostop do filtra, za hlajenje/gretje, za dvocevni sistem:
- s trorednim grelnikom/hladilnikom
- trohitrostnim radialnim ventilatorjem,
- konvektorskim tropotnim ventilom oz. regulatorjem pretoka AB-QM DN20 z elektrotermičnim pogonom za grelec/hladilnik konvektorja, primernim za priklop na izbrani krmilnik 
- 2x ventil s holandskim priključkom in ventilsko zaporo
- 2x odzračevalci R 1/8" ,
- zbiralno korito za kondenz 
- dodatno korito pod ventili                               
- zračni filter EU 3 z možnostjo čiščenja
 z dobavo in montažo</t>
  </si>
  <si>
    <t xml:space="preserve">Qgmed=1470W; 45/39oC </t>
  </si>
  <si>
    <t>Qhtot,m=1470W ; 8/13oC</t>
  </si>
  <si>
    <t>Vv=253 l/h</t>
  </si>
  <si>
    <t xml:space="preserve">Zsr=410 m3/h  </t>
  </si>
  <si>
    <t>... ustreza npr. AERMEC tip FCLI vel. 32 ali drugi z enakimi karakteristikami in dimenzijami    
max.hrup v srednji (delovni) hitrosti pod 46dB, zvočni tlak 38 dB(A)</t>
  </si>
  <si>
    <t>43.</t>
  </si>
  <si>
    <t xml:space="preserve">Qgmed=2540W; 45/39oC </t>
  </si>
  <si>
    <t>Qhtot,m=2230W ; 8/13oC</t>
  </si>
  <si>
    <t>Vv=437 l/h</t>
  </si>
  <si>
    <t xml:space="preserve">Zsr=360 m3/h  </t>
  </si>
  <si>
    <t>... ustreza npr. AERMEC tip FCLI vel. 42 ali drugi z enakimi karakteristikami in dimenzijami    
max.hrup v srednji (delovni) hitrosti pod 42dB, zvočni tlak 33 dB(A)</t>
  </si>
  <si>
    <t>44.</t>
  </si>
  <si>
    <t>Ventilatorski konvektor parapetne stenske izvedbe s  standardno dekorativno masko, z nogicami in z rešetkami za dovod zraka in spodnjo rešetko za dovod obtočnega zraka in dostop do filtra, za hlajenje/gretje, za dvocevni sistem:
- s trorednim grelnikom/hladilnikom
- trohitrostnim radialnim ventilatorjem,
- konvektorskim tropotnim ventilom oz. regulatorjem pretoka AB-QM DN20 z elektrotermičnim pogonom za grelec/hladilnik konvektorja, primernim za priklop na izbrani krmilnik 
- 2x ventil s holandskim priključkom in ventilsko zaporo
- 2x odzračevalci R 1/8" ,
- zbiralno korito za kondenz 
- dodatno korito pod ventili                               
- zračni filter EU 3 z možnostjo čiščenja
 z dobavo in montažo</t>
  </si>
  <si>
    <t xml:space="preserve">Qgmed=1650W; 45/39oC </t>
  </si>
  <si>
    <t>Qhtot,m=1900W ; 8/13oC</t>
  </si>
  <si>
    <t>Vv=300 l/h</t>
  </si>
  <si>
    <t xml:space="preserve">Zsr=270 m3/h  </t>
  </si>
  <si>
    <t>... ustreza npr. AERMEC tip Omnia ULI vel. 26 ali drugi z enakimi karakteristikami in dimenzijami    
max.hrup v srednji (delovni) hitrosti pod 42dB, zvočni tlak 33 dB(A)</t>
  </si>
  <si>
    <t>45.</t>
  </si>
  <si>
    <t xml:space="preserve">Qgmed=2260W; 45/39oC </t>
  </si>
  <si>
    <t>Qhtot,m=2420W ; 8/13oC</t>
  </si>
  <si>
    <t>Vv=400 l/h</t>
  </si>
  <si>
    <t xml:space="preserve">Zsr=350 m3/h  </t>
  </si>
  <si>
    <t>... ustreza npr. AERMEC tip Omnia ULI vel. 36 ali drugi z enakimi karakteristikami in dimenzijami    
max.hrup v srednji (delovni) hitrosti pod 42dB, zvočni tlak 33 dB(A)</t>
  </si>
  <si>
    <t>46.</t>
  </si>
  <si>
    <t>Fleksibilna poltoga inox cev za priključitev konvektorjev, komplet s tesnili, s spojkami in holandci za spajanje, z dobavo in montažo
(za konvektorje)</t>
  </si>
  <si>
    <t xml:space="preserve">DN 20  </t>
  </si>
  <si>
    <t>47.</t>
  </si>
  <si>
    <t>Sobni termostat z LCD zaslonom za nastavljanje temperature, hitrosti in režima, 230 V, nastavitveno področje od 5 - 30°C, barva bela RAL 9010, z avtomatsko izbiro hitrosti in minimalne temperature, za podometno vgradnjo, komplet z dozo in ožičenjem, z dobavo in montažo</t>
  </si>
  <si>
    <t>48.</t>
  </si>
  <si>
    <t xml:space="preserve">Ravna sistemska cev GEBERIT Mapress iz ogljikovega jekla zunaj pocinkana dobavljena v kosih dolžine 6m, komplet s spojnimi press fitingi z ustreznimi gumi tesnili in z ustreznimi spojkami, odvzemi, koleni, redukcijami s spojkami in razcepi, z dodatkom za razrez, proizvod priznanega proizvajalca, z dobavo in montažo
(izvajalec mora predložiti certifikat za material cevi, spojnega materiala in opreme ter spričevalo o usposobljenosti za izvajanje instalacij) </t>
  </si>
  <si>
    <t>DN10 (ø12 x 1,0)</t>
  </si>
  <si>
    <t>m</t>
  </si>
  <si>
    <t>DN15 (ø18 x 1,2)</t>
  </si>
  <si>
    <t>DN20 (ø22 x 1,2)</t>
  </si>
  <si>
    <t>DN25 (ø28 x 1,5)</t>
  </si>
  <si>
    <t>DN32 (ø35 x 1,5)</t>
  </si>
  <si>
    <t>DN40 (ø42 x 1,5)</t>
  </si>
  <si>
    <t>49.</t>
  </si>
  <si>
    <t>Srednjetežka črna navojna šivna cev  po SIST EN10255 oz. brezšivna črna cev po SIST EN10220 iz materiala po SIST EN10216-1, komplet z varilnimi koleni in varilnim in obešalnim materialom ter dvakratnim popleskom z antikorozijsko barvo po predhodnem čiščenju ter odstranitvi korozije, z dobavo in montažo</t>
  </si>
  <si>
    <t>DN50 (ø60,3 x 3,25)</t>
  </si>
  <si>
    <t>DN65 (ø76,1 x 2,9)</t>
  </si>
  <si>
    <t>DN80 (ø88,9 x 3,2)</t>
  </si>
  <si>
    <t>50.</t>
  </si>
  <si>
    <t>Obešala za vodoravno, poševno in navpično pritrditev cevi na gradbeno ali drugo vrsto konstrukcije. Izvedba predfabriciranih obešal je iz pocinkanega železa in obsega objemke s podlogo iz sintetične gume, navojne palice s temeljno ploščo ali temeljnim profilom, kovinske vložke, vijake z maticami, drsne in fiksne podpore, z dobavo in montažo</t>
  </si>
  <si>
    <t xml:space="preserve">Obračunano na meter vgrajenih cevi. Podan nazivni premer cevi. </t>
  </si>
  <si>
    <t>51.</t>
  </si>
  <si>
    <t>Razno profilno železo za pritrjevanje cevi - prefabricirani pocinkani profili, za izdelavo podpor in obešanje z dobavo in montažo</t>
  </si>
  <si>
    <t>skupne teže</t>
  </si>
  <si>
    <t>kg</t>
  </si>
  <si>
    <t>52.</t>
  </si>
  <si>
    <t>Miniziranje cevi in profilnega železa po temeljitem čiščenju - dvakratni premaz</t>
  </si>
  <si>
    <r>
      <rPr>
        <sz val="10"/>
        <rFont val="Arial"/>
        <family val="2"/>
      </rPr>
      <t>m</t>
    </r>
    <r>
      <rPr>
        <vertAlign val="superscript"/>
        <sz val="10"/>
        <rFont val="Arial"/>
        <family val="2"/>
      </rPr>
      <t>2</t>
    </r>
  </si>
  <si>
    <t>53.</t>
  </si>
  <si>
    <t>Pleskanje vidnih delov cevi in pritrdilnega materiala - dvakratni premaz</t>
  </si>
  <si>
    <t>54.</t>
  </si>
  <si>
    <t>Cevna toplotna  izolacija npr. ARMAFLEX tip AC debeline 13mm, z dobavo in montažo za cev:</t>
  </si>
  <si>
    <t>DN15 (ø21,3 x 2,65)</t>
  </si>
  <si>
    <t>DN20 (ø26,9 x 2,65)</t>
  </si>
  <si>
    <t>55.</t>
  </si>
  <si>
    <t>Cevna toplotna  izolacija npr. ARMAFLEX tip AC debeline 25mm, z dobavo in montažo za cev:</t>
  </si>
  <si>
    <t>DN25 (ø33,7 x 3,25)</t>
  </si>
  <si>
    <t>DN32 (ø42,4 x 3,25)</t>
  </si>
  <si>
    <t>DN40 (ø48,3 x 3,25)</t>
  </si>
  <si>
    <t>56.</t>
  </si>
  <si>
    <t>Cevna toplotna  izolacija npr. ARMAFLEX tip AC debeline 32mm, z dobavo in montažo za cev:</t>
  </si>
  <si>
    <t>57.</t>
  </si>
  <si>
    <t>Cevna toplotna  izolacija npr. ARMAFLEX tip AC debeline 32mm in dodatno 25mm v Al-zaščiti ter s silikonirami spoji, z dobavo in montažo za cev:</t>
  </si>
  <si>
    <t>58.</t>
  </si>
  <si>
    <t>Bakrena oplaščena cev ali večplastna alumplast cev (pet plasti PE-X/Al) po DVGW DW-8501AT2302 za tlak 10 bar pri 95°C, dobavljena v kolutu in s predizolacijo - zaščitno rebrasto cevjo, skupaj s fazonskimi kosi za press-spajanje s kleščami (npr. sistem TITAN-UNIPIPE, HEMCO), komplet s spojkami za pritrjevanje, z dodatkom za razrez, z dobavo in montažo
(Monterji s potrdilom dobavitelja cevi o opravljenim usposabljanju in z originalnim orodjem!)</t>
  </si>
  <si>
    <t xml:space="preserve">Cuø12 x 1 (Pex/Al ø16 x 2) </t>
  </si>
  <si>
    <t xml:space="preserve">Cuø26 x 1 (Pex/Al ø26 x 2) </t>
  </si>
  <si>
    <t>59.</t>
  </si>
  <si>
    <t>Cevne dvojne rozete z dobavo in montažo</t>
  </si>
  <si>
    <t>60.</t>
  </si>
  <si>
    <t>Predizolirane PE-Xa cevi za transport tople vode do 95°C pri NP6 bar, izdelane po standardu DIN16892, s samokompenzacijo temperaturnega raztezka, kot npr. Microflex UNO tip M15080C, Uponor, ..  (DN80 – PE Xa 90x8,2) v kolutu z :
..izolacijski material - PUR poliuretanska trda pena
..zunanja zaščitna cev iz polietilena PEHD ø200
..komplet s spojkami in prehodnimi kosi za spajanje na kovinsko cev
z dobavo in montažo v gradbeni kanal na posteljico in zasuto s peskom granulacije 0 do 4mm, kompletno z razvijanjem koluta in polaganjem na poravnano posteljico brez pregibov v konstantnem padcu (ob ustreznih temperaturnih pogojih)</t>
  </si>
  <si>
    <t>(skupaj za povezavo s TČ  za obstoječi objekt)</t>
  </si>
  <si>
    <t>61.</t>
  </si>
  <si>
    <t>Zaključna kapa ø150</t>
  </si>
  <si>
    <t>62.</t>
  </si>
  <si>
    <t xml:space="preserve">Polietilenska ali polipropilenska cev za odvod kondenza v zunanji peskolov, za razvod pod stropom in v predelnih stenah, proizvod renomiranega proizvajalca npr. POLYMUTAN za polidifuzijsko varjenje z grelno ploščo komplet s fazonskimi kosi za spajanje in izvedbo priključkov, z dobavo in montažo </t>
  </si>
  <si>
    <t>PP30</t>
  </si>
  <si>
    <t>PE50</t>
  </si>
  <si>
    <t>63.</t>
  </si>
  <si>
    <t>Gradbena dela inštalaterjev za izvedbo prebojev in vzpostavitev prvotnega stanja ( odstranitev gradbenega materiala, ponovna zazidava, gradbeno dokončanje z grobim in finim ometom, pleskanje) ocenjeno glede na vrsto preboja:</t>
  </si>
  <si>
    <t>- skozi beton (manj kot ø100)</t>
  </si>
  <si>
    <t>- skozi zid</t>
  </si>
  <si>
    <t>64.</t>
  </si>
  <si>
    <t>Cevne manšete za tesnenje kovinskih cevi pri prehodu skozi steno požarnega sektorja raznih dimenzij, izvedene v skladu s SIST EN 1366-3, z dobavo in montažo</t>
  </si>
  <si>
    <t>65.</t>
  </si>
  <si>
    <t>Projekti izvedenih del</t>
  </si>
  <si>
    <t>%</t>
  </si>
  <si>
    <t>66.</t>
  </si>
  <si>
    <t>Razna nepredvidena dela</t>
  </si>
  <si>
    <t>67.</t>
  </si>
  <si>
    <t>Atestna dokumentacija, navodila za obratovanje, poskusni zagoni in meritve</t>
  </si>
  <si>
    <t>€</t>
  </si>
  <si>
    <t>68.</t>
  </si>
  <si>
    <t>Pripravljalna in zaključna dela, tlačni preizkus</t>
  </si>
  <si>
    <t>69.</t>
  </si>
  <si>
    <t>Splošni in transportni stroški</t>
  </si>
  <si>
    <t>SKUPAJ:</t>
  </si>
  <si>
    <r>
      <rPr>
        <sz val="10"/>
        <rFont val="Arial"/>
        <family val="2"/>
      </rPr>
      <t xml:space="preserve">Klimatska dvoetažna naprava </t>
    </r>
    <r>
      <rPr>
        <b/>
        <sz val="10"/>
        <rFont val="Arial"/>
        <family val="2"/>
      </rPr>
      <t xml:space="preserve">za zunanjo postavitev na streho v </t>
    </r>
    <r>
      <rPr>
        <b/>
        <sz val="10"/>
        <color indexed="8"/>
        <rFont val="Arial"/>
        <family val="2"/>
      </rPr>
      <t xml:space="preserve">izvedbi </t>
    </r>
    <r>
      <rPr>
        <b/>
        <sz val="10"/>
        <rFont val="Arial"/>
        <family val="2"/>
      </rPr>
      <t>HIGIENIK 2 za ZD ILIRSKA BISTRICA</t>
    </r>
    <r>
      <rPr>
        <sz val="10"/>
        <rFont val="Arial"/>
        <family val="2"/>
      </rPr>
      <t>, v skladu z zahtevami po DIN 1946 del 2 in del 4 ter SIST prEN13779, EN 1886, izdelan iz ohišja trdnosti L1 ter termoizolacijskimi paneli debeline 50mm in temperaturno odpornostjo T2-TB2, z ustreznimi notranjimi površinami in filtracijo v skladu za higienik izvedbo, z ustreznimi atesti in certifikati</t>
    </r>
  </si>
  <si>
    <r>
      <rPr>
        <sz val="10"/>
        <color indexed="8"/>
        <rFont val="Arial"/>
        <family val="2"/>
      </rPr>
      <t>kot npr.</t>
    </r>
    <r>
      <rPr>
        <b/>
        <sz val="10"/>
        <color indexed="8"/>
        <rFont val="Arial"/>
        <family val="2"/>
      </rPr>
      <t xml:space="preserve"> EUROCLIMA tip ZHK Inova HG/DG vel 18/10,5 </t>
    </r>
    <r>
      <rPr>
        <sz val="10"/>
        <color indexed="8"/>
        <rFont val="Arial"/>
        <family val="2"/>
      </rPr>
      <t xml:space="preserve"> posluževanje LEVO, sestavljen iz:</t>
    </r>
  </si>
  <si>
    <t>(popis velja skupaj z izračuni za posamezne enote)</t>
  </si>
  <si>
    <r>
      <rPr>
        <b/>
        <sz val="10"/>
        <rFont val="Arial"/>
        <family val="2"/>
      </rPr>
      <t xml:space="preserve">FK kasetni filter </t>
    </r>
    <r>
      <rPr>
        <sz val="10"/>
        <rFont val="Arial"/>
        <family val="2"/>
      </rPr>
      <t>razreda M5 na dovodu  s podtlačnimi vrati, regulacijsko žaluzijo z motornim samozapornim pogonom in jadrovinastim priključkom – čelni s plenumom za zajem zraka</t>
    </r>
  </si>
  <si>
    <t>V filtrski enoti so nameščene kasete širine 100 mm s filtrskim medijem iz sintetičnih vlaken, utrjenim z umetnimi smolami in ojačenim s pocinkano jekleno mrežico. Filtrski medij ustreza razredu filtracije F5 po standardu DIN EN 779. Kasete so vstavljene v okvir, pritrjen na ohišje. Okvir je izdelan iz nerjaveče pločevine 1.4301 in tesnjen proti ohišju s trajno elastičnim kitom, atestiranim za uporabo v čistih prostorih. Na okviru je nalepljen tesnilni trak, na katerega so pritisnjene kasete s posebnim zapiralnim profilom. Posluževanje filtra je možno preko vrat na filtrski enoti.</t>
  </si>
  <si>
    <r>
      <rPr>
        <b/>
        <sz val="10"/>
        <rFont val="Arial"/>
        <family val="2"/>
      </rPr>
      <t xml:space="preserve">VF dovodna ventilatorska enota - prostotekoči ventilator 2x ebmpapst/K3G450-PA31-03 </t>
    </r>
    <r>
      <rPr>
        <sz val="10"/>
        <rFont val="Arial"/>
        <family val="2"/>
      </rPr>
      <t xml:space="preserve">s </t>
    </r>
    <r>
      <rPr>
        <u val="single"/>
        <sz val="10"/>
        <rFont val="Arial"/>
        <family val="2"/>
      </rPr>
      <t xml:space="preserve">frekvenčno reguliranim </t>
    </r>
    <r>
      <rPr>
        <sz val="10"/>
        <rFont val="Arial"/>
        <family val="2"/>
      </rPr>
      <t>elektromotorjem, s podtlačnimi vrati  ter podatki:</t>
    </r>
  </si>
  <si>
    <r>
      <rPr>
        <sz val="10"/>
        <rFont val="Arial"/>
        <family val="2"/>
      </rPr>
      <t>Zmax=13500 m</t>
    </r>
    <r>
      <rPr>
        <vertAlign val="superscript"/>
        <sz val="10"/>
        <rFont val="Arial"/>
        <family val="2"/>
      </rPr>
      <t>3</t>
    </r>
    <r>
      <rPr>
        <sz val="10"/>
        <rFont val="Arial"/>
        <family val="2"/>
      </rPr>
      <t xml:space="preserve">/h; Hz=420 Pa; Nm=(2x2,9kW) moč  določi dobavitelj  </t>
    </r>
  </si>
  <si>
    <t>V enoti sta nameščena dva prostotekoča ventilatorja z nazaj zakrivljenimi lopaticami, opremljen s frekvenčnim pretvornikom Danfoss x. Motor ventilatorja je montiran na nosilni plošči, ki je pritrjena na okvir ventilatorja. Rotor ventilatorja je dinamično balansiran. Ventilatorski sklop je montiran na nosilnem okvirju iz vzdolžnih in prečnih profilov in preko izolatorjev vibracij elastično pritrjen na ohišje enote. Sklop je po vodilih izvlačljiv iz ohišja enote. 
tehnični podatki: 
eksterni padec tlaka: 420 Pa
št. vrtljajev ventilatorja: 2.480 min-1
moč elektromotorja: 2x 2,9 kW
nadtlačna vrata
kontrolno okno
frkvenčni pretvornik 
luč</t>
  </si>
  <si>
    <r>
      <rPr>
        <b/>
        <sz val="10"/>
        <rFont val="Arial"/>
        <family val="2"/>
      </rPr>
      <t xml:space="preserve">PT ploščni diagonalni rekuperator FI AC 14 N 1825x1 AE SM BHBP185 </t>
    </r>
    <r>
      <rPr>
        <sz val="10"/>
        <rFont val="Arial"/>
        <family val="2"/>
      </rPr>
      <t>za vračanje toplote iz odpadnega zraka z by-pass-om</t>
    </r>
  </si>
  <si>
    <t>Rekuperator je vgrajen v ohišje enote in po potrebi izvlačljiv iz enote. Sveži in odpadni zrak se gibljeta skozi regenerator v proti toku fizično ločena 
tehnični podatki: 
izvedba rekuperatorja:ploščni diagonalni</t>
  </si>
  <si>
    <t>Dovod 13500m3/h; Odvod 12500m3/h
zimski režim:
temp. zraka - sveži zrak:     -13,00 °C; 90,0%
                    izstop           +14,50 °C; 12,0%
temp. zraka - odpadni zrak:  20,00 °C; 50,0%
                    izstop            - 0,50 °C; 100,0%
Izkoristek: 83,3% (Eurovent 73,3%)
letni režim:
temp. zraka - sveži zrak:      35,00 °C; 40,0%
                    izstop           +24,40 °C; 74,0%
temp. zraka - odpadni zrak:  20,00 °C; 50,0%
                    izstop           +31,40 °C; 25,0%
Izkoristek: 70,7%</t>
  </si>
  <si>
    <r>
      <rPr>
        <b/>
        <sz val="10"/>
        <rFont val="Arial"/>
        <family val="2"/>
      </rPr>
      <t xml:space="preserve">K hladilno/grelna vodna enota 40x34-AR/3pa/3R-24T troredni grelec 12 cevnih poti, medlamelna razdalja 3,0mm, </t>
    </r>
    <r>
      <rPr>
        <sz val="10"/>
        <rFont val="Arial"/>
        <family val="2"/>
      </rPr>
      <t xml:space="preserve">s kapilarnim termostatom </t>
    </r>
    <r>
      <rPr>
        <b/>
        <sz val="10"/>
        <rFont val="Arial"/>
        <family val="2"/>
      </rPr>
      <t>FR</t>
    </r>
    <r>
      <rPr>
        <sz val="10"/>
        <rFont val="Arial"/>
        <family val="2"/>
      </rPr>
      <t xml:space="preserve"> za protizmrzovalno zaščito in </t>
    </r>
    <r>
      <rPr>
        <b/>
        <sz val="10"/>
        <rFont val="Arial"/>
        <family val="2"/>
      </rPr>
      <t>regulacijskim tropotnim ventilom DN25 z motornim pogonom</t>
    </r>
  </si>
  <si>
    <t>Qg= 58,08 kW; tv/ti=+14,5/27,2ºC; 40/35ºC</t>
  </si>
  <si>
    <t>Qh= 46,74 kW; tv/ti=+24,4°-74%/19ºC-89,6%; voda/glikol 7/12ºC</t>
  </si>
  <si>
    <t>Vodni (glikolni) hladilnik je sestavljen iz okvira, lamelnega paketa s cevmi ter zbiralne in razdelilne cevi. Spoj lamel in cevi je izveden z mehanskim ekspandiranjem. Vodni (glikolni) hladilnik je v enoti postavljen na vodila iz nerjaveče pločevine 1.4301, pritrjena na ohišje. Zbiralna in razdelilna cev imata lotan priključek. Eliminator vodnih kapljic je izdelan iz okvira iz nerjaveče pločevine 1.4301, v katerega so v enakomernem razmaku vstavljene plastične lamele iz polipropilena za lovljenje in izločanje vodnih kapljic. Okvir eliminatorja je izvlačljiv, kar omogoča njegovo redno periodično čiščenje. Za odtok kondenzata je v enoti vgrajeno korito iz nerjaveče pločevine 1.4301 s priključkom za odtok Ø 40 mm in sifonom.</t>
  </si>
  <si>
    <r>
      <rPr>
        <b/>
        <sz val="10"/>
        <rFont val="Arial"/>
        <family val="2"/>
      </rPr>
      <t xml:space="preserve">TF vrečasti filter </t>
    </r>
    <r>
      <rPr>
        <sz val="10"/>
        <rFont val="Arial"/>
        <family val="2"/>
      </rPr>
      <t>razreda F7 na dovodu zraka z nadtlačnimi vrati in jadrovinastim priključkom - E-čelni</t>
    </r>
  </si>
  <si>
    <t>V filtrski enoti so nameščene vreče – 3 celice dolžine 520 mm s filtrskim medijem iz sintetičnih vlaken, Filtrski medij ustreza razredu filtracije F7 po standardu DIN EN 779. Okvir je izdelan iz nerjaveče pločevine 1.4301 in tesnjen proti ohišju s trajno elastičnim kitom, atestiranim za ePM1 50%. Posluževanje filtra je možno preko vrat na filtrski enoti.</t>
  </si>
  <si>
    <r>
      <rPr>
        <b/>
        <sz val="10"/>
        <rFont val="Arial"/>
        <family val="2"/>
      </rPr>
      <t xml:space="preserve">TF vrečasti filter </t>
    </r>
    <r>
      <rPr>
        <sz val="10"/>
        <rFont val="Arial"/>
        <family val="2"/>
      </rPr>
      <t>razreda M5 na odvodu zraka z podtlačnimi vrati in jadrovinastim priključkom - E-čelni</t>
    </r>
  </si>
  <si>
    <t>V filtrski enoti so nameščene vreče – 3 celice dolžine 520 mm s filtrskim medijem iz sintetičnih vlaken, Filtrski medij ustreza razredu filtracije M5 po standardu DIN EN 779. Okvir je izdelan iz nerjaveče pločevine 1.4301 in tesnjen proti ohišju s trajno elastičnim kitom, atestiranim za ePM10 50%. Posluževanje filtra je možno preko vrat na filtrski enoti.</t>
  </si>
  <si>
    <r>
      <rPr>
        <b/>
        <sz val="10"/>
        <rFont val="Arial"/>
        <family val="2"/>
      </rPr>
      <t xml:space="preserve">VF odvodna ventilatorska enota - prostotekoči ventilator 2x ebmpapst/K3G400-PA27-03 </t>
    </r>
    <r>
      <rPr>
        <sz val="10"/>
        <rFont val="Arial"/>
        <family val="2"/>
      </rPr>
      <t xml:space="preserve">s </t>
    </r>
    <r>
      <rPr>
        <u val="single"/>
        <sz val="10"/>
        <rFont val="Arial"/>
        <family val="2"/>
      </rPr>
      <t xml:space="preserve">frekvenčno reguliranim </t>
    </r>
    <r>
      <rPr>
        <sz val="10"/>
        <rFont val="Arial"/>
        <family val="2"/>
      </rPr>
      <t>elektromotorjem, s podtlačnimi vrati  ter podatki:</t>
    </r>
  </si>
  <si>
    <r>
      <rPr>
        <sz val="10"/>
        <rFont val="Arial"/>
        <family val="2"/>
      </rPr>
      <t>Zmax=12500 m</t>
    </r>
    <r>
      <rPr>
        <vertAlign val="superscript"/>
        <sz val="10"/>
        <rFont val="Arial"/>
        <family val="2"/>
      </rPr>
      <t>3</t>
    </r>
    <r>
      <rPr>
        <sz val="10"/>
        <rFont val="Arial"/>
        <family val="2"/>
      </rPr>
      <t xml:space="preserve">/h; Hz=380 Pa; Nm=(2x2,1kW) moč  določi dobavitelj  </t>
    </r>
  </si>
  <si>
    <t>V enoti sta nameščena dva prostotekoča ventilatorja z nazaj zakrivljenimi lopaticami, opremljen s frekvenčnim pretvornikom Danfoss x. Motor ventilatorja je montiran na nosilni plošči, ki je pritrjena na okvir ventilatorja. Rotor ventilatorja je dinamično balansiran. Ventilatorski sklop je montiran na nosilnem okvirju iz vzdolžnih in prečnih profilov in preko izolatorjev vibracij elastično pritrjen na ohišje enote. Sklop je po vodilih izvlačljiv iz ohišja enote. 
tehnični podatki: 
eksterni padec tlaka: 380 Pa
št. vrtljajev ventilatorja: 2.800 min-1
moč elektromotorja: 2x 2,1 kW
nadtlačna vrata
kontrolno okno
frkvenčni pretvornik 
luč</t>
  </si>
  <si>
    <r>
      <rPr>
        <b/>
        <sz val="10"/>
        <rFont val="Arial"/>
        <family val="2"/>
      </rPr>
      <t xml:space="preserve">L prazna enota
</t>
    </r>
    <r>
      <rPr>
        <sz val="10"/>
        <rFont val="Arial"/>
        <family val="2"/>
      </rPr>
      <t>nadtlačna vrata
priključek stranski s plenumom za odpadni zrak</t>
    </r>
  </si>
  <si>
    <t xml:space="preserve">komplet v ohišju iz Al-profilov in  litih Al-vogalnikov ter dvostenskih pokrovov iz pocinkane pločevine zunaj, barvana pločevina notranja stena, inox 1.4391-dno, z vmesno negorljivo toplotno izolacijo A1 po DIN 4102 deb. 50mm, kontrolnimi vrati, elastičnimi priključki za kanale, podtlačnim sifonom za kondenz, diferenčnimi presostati za kontrolo delovanja ventilatorjev in čistosti.
Vlakna toplotne izolacije so prilepljena na steni pokrova in orientirana pravokotno na steno, s čimer je zagotovljena potrebna togost in preprečeno posedanje zaradi lastne teže in vibracij zraka v napravi. Vsi spoji med okvirom in pokrovi, razen vrat, so z notranje strani zatesnjeni s trajno elastičnim kitom, atestiranim za uporabo v čistih prostorih. </t>
  </si>
  <si>
    <t>Zvočna izolacija pokrovov po EN 1886:</t>
  </si>
  <si>
    <t xml:space="preserve">srednja frekvenca oktave </t>
  </si>
  <si>
    <t>[Hz] 125 250 500 1000 2000 4000 8000</t>
  </si>
  <si>
    <t xml:space="preserve">R' (debelina pokrova 50 mm) </t>
  </si>
  <si>
    <t>[dB]   78   81   81   76    74     72    75</t>
  </si>
  <si>
    <t>nivo zvočne moči ohišja LWA 64 dB(A)</t>
  </si>
  <si>
    <t>Ohišje klimatske naprave je postavljeno na nosilni podstavek iz pocinkane pločevine, z izdelanimi luknjami Ø 53 mm za dvigovanje z dvigalom.</t>
  </si>
  <si>
    <t>H klimatski napravi so priložene noge iz pocinkane pločevine, nastavljive po višini in opremljene z gumijastimi dušilci vibracij.</t>
  </si>
  <si>
    <r>
      <rPr>
        <sz val="10"/>
        <rFont val="Arial"/>
        <family val="2"/>
      </rPr>
      <t xml:space="preserve">Smer posluževanja: </t>
    </r>
    <r>
      <rPr>
        <b/>
        <sz val="10"/>
        <rFont val="Arial"/>
        <family val="2"/>
      </rPr>
      <t>LEVA</t>
    </r>
    <r>
      <rPr>
        <sz val="10"/>
        <rFont val="Arial"/>
        <family val="2"/>
      </rPr>
      <t xml:space="preserve"> (glede na smer zraka v dovodnem delu naprave)</t>
    </r>
  </si>
  <si>
    <t>z dobavo, transportom in dvigom ter montažo in zagonom in nastavitvijo naprave</t>
  </si>
  <si>
    <t>DDC regulator ogrevanja in hlajenja klima naprave npr.tipska v dobavi s klimatom, komplet s krmilnikom , tipali in ožičenjem
- vodenje na temp. prostora preko kanalskega tipala in z omenitvijo na dovodu
- daljinsko posluževanje
- EKo v klimatu 
z dobavo, montažo, programiranjem in zagonom:</t>
  </si>
  <si>
    <t xml:space="preserve">Električna povezava el. avtomatike z EKO - vključeno ožičenje in klemanje v okviru strojnice - </t>
  </si>
  <si>
    <r>
      <rPr>
        <b/>
        <sz val="10"/>
        <color indexed="8"/>
        <rFont val="Arial"/>
        <family val="2"/>
      </rPr>
      <t xml:space="preserve">REKUPERATOR npr. SALDA tip RIS 700PE EKO 3.0
</t>
    </r>
    <r>
      <rPr>
        <sz val="10"/>
        <color indexed="8"/>
        <rFont val="Arial"/>
        <family val="2"/>
      </rPr>
      <t xml:space="preserve">Kompaktna prezračevalna stropna naprava s protitočnim rekuperatorjem za centralno prezračevanje </t>
    </r>
    <r>
      <rPr>
        <b/>
        <sz val="10"/>
        <color indexed="8"/>
        <rFont val="Arial"/>
        <family val="2"/>
      </rPr>
      <t>prostora za izolacijo</t>
    </r>
  </si>
  <si>
    <t xml:space="preserve">Dimenzije Š/L/V: 1069/1380/350mm 
Dim. zračnih priključkov: 250x250mm
zvezna regulacija prezračevanja: Zd/Zo=460/530m3/h
EC elektronsko komutirani varčni elektromotorji
Pel=2x 170W;230V
Izkoristek rekuperacije: do 84% (78%po EN308)
filtri F7(dovod) in M5(odvod) 
priključek za odvod kondenza
avtomatski preklop poletje/zima, avtomatsko odtaljevanje
vgrajeno avtomatsko by-pass loputo za odmrznitev in prosto hlajenje poleti. 
vgrajen krmilnik z LCD zaslonom
izvedba R-DESNO (preveriti pred montažo) </t>
  </si>
  <si>
    <t>z električnim dogrelcem – 3kW</t>
  </si>
  <si>
    <t>kpl.z dekoracijskim plaščem, krmilnikom, ožičenjem, z dobavo in kompletno montažo ter zagonom avtomatike</t>
  </si>
  <si>
    <t>Odvodni strešni ventilator za odvod iz sanitarij z EC motorjem, kot npr. proizvod Ruck tip DVA 280-EC30 500D4 30 z brezstopenjsko regulacijo 0-10V, s strešnim izoliranim podstavkom DSF 280, s pritrdilnim materialom, s stikalom in brezstopenjskim regulatorjem MTP20 ter programsko uro, z dobavo in montažo ter s podatki:</t>
  </si>
  <si>
    <t>Zod=500..1000 m3/h</t>
  </si>
  <si>
    <t>Hz=100 oz.300 Pa</t>
  </si>
  <si>
    <t>Pel=150W; 230V</t>
  </si>
  <si>
    <t xml:space="preserve">kpl. </t>
  </si>
  <si>
    <t>Kanalski senzor za signalizacijo dima in požara za priključitev na požarno centralo in posredno ustavitev klimatov, z dobavo in montažo</t>
  </si>
  <si>
    <r>
      <rPr>
        <sz val="10"/>
        <rFont val="Arial"/>
        <family val="2"/>
      </rPr>
      <t xml:space="preserve">Stropni difuzor npr. LINDAB IMP KLIMA ali enakovreden, </t>
    </r>
    <r>
      <rPr>
        <u val="single"/>
        <sz val="10"/>
        <rFont val="Arial"/>
        <family val="2"/>
      </rPr>
      <t>za dovod</t>
    </r>
    <r>
      <rPr>
        <sz val="10"/>
        <rFont val="Arial"/>
        <family val="2"/>
      </rPr>
      <t xml:space="preserve"> zraka za vgradnjo v spuščen strop, komplet s priključno komoro z umirjevalno perforirano mrežo in z regulacijsko loputo, s stranskim priključkom, tesnilnim in pritrdilnim materialom, z dobavo in montažo        </t>
    </r>
  </si>
  <si>
    <t>..barva po izbiri arhitekta</t>
  </si>
  <si>
    <t>tip OD 8K vel.600/24</t>
  </si>
  <si>
    <t>Aluminijasta rešetka npr. LINDAB IMP KLIMA ali enakovreden,  za odvod zraka z nastavkom za regulacijo količine in protiokvirjem za vgradnjo v spuščen strop in povezavo na kanal, tesnilnim in pritrdilnim materialom, z dobavo in montažo ter barvanjem</t>
  </si>
  <si>
    <t>tip (AE12) AR 3F dim. 500 x 100</t>
  </si>
  <si>
    <t>tip (AE12) AR 3F dim. 500 x 150</t>
  </si>
  <si>
    <t>Prezračevalni ventil npr. LINDAB IMP KLIMA ali enakovreden za dovod zraka z vgradnim okvirjem za montažo v spuščen strop in krožnikom za regulacijo količine tesnilnim in pritrdilnim materialom, z dobavo in montažo</t>
  </si>
  <si>
    <t>tip PV 1 – vel.150</t>
  </si>
  <si>
    <t>Aluminijasta izenačevalna rešetka npr. LINDAB IMP KLIMA ali enakovreden,  za vgradnjo v vrata s protiokvirjem in okvirjem za vgradnjo, tesnilnim in pritrdilnim materialom, z dobavo in montažo ter barvanjem</t>
  </si>
  <si>
    <t>(variantno spodrezana vrata 2cm – glej arhitekturo)</t>
  </si>
  <si>
    <t>tip AR 4P dim. 425 x 125</t>
  </si>
  <si>
    <t xml:space="preserve">Medprostorski dušilec zvoka komplet s spojkami za vgradnjo v kanal, vijaki in tesnilnim materialom,  </t>
  </si>
  <si>
    <t>kot npr. Lindab SLU-50 oz. enakovreden proizvod, naslednjih dimenzij:</t>
  </si>
  <si>
    <r>
      <rPr>
        <sz val="10"/>
        <rFont val="Arial"/>
        <family val="2"/>
      </rPr>
      <t xml:space="preserve"> </t>
    </r>
    <r>
      <rPr>
        <sz val="10"/>
        <color indexed="8"/>
        <rFont val="Arial"/>
        <family val="2"/>
      </rPr>
      <t>ø200 L=600mm</t>
    </r>
  </si>
  <si>
    <t xml:space="preserve">Dušilna loputa za regulacijo pretoka na odcepih izdelana po DIN 1946 z ročico za fiksiranje lege lopute, z dobavo, montažo  </t>
  </si>
  <si>
    <t>tip DL-1 raznih dimenzij - od ø150 do ø250</t>
  </si>
  <si>
    <t>tip DL raznih dim.od B=150 do 250;H=150 do 250</t>
  </si>
  <si>
    <t>Aluminijasta zaščitna rešetka za klimat Prostor izolacije, za zajem svežega in odvod odpadnega zraka, komplet s protiokvirjem za vgradnjo v fasado, barvana v barvi fasadnega panela (RAL?),  naslednjih dimenzij, z dobavo in montažo</t>
  </si>
  <si>
    <t>dim. 250 x 250</t>
  </si>
  <si>
    <t>Kanalski dušilec zvoka kot npr. proizvod LINDAB ali enakovreden, komplet s protiprirobnicami za vgradnjo v kanal, vijaki in tesnilnim materialom, naslednjih dimenzij:</t>
  </si>
  <si>
    <t xml:space="preserve">DZ 2-100 dim.   1700 x 1000 L=1000mm    </t>
  </si>
  <si>
    <t>Požarna loputa klasifikacije EI-90S, atestirana po EN 1366-2 in EN 1751;2014, s termičnim sprožilom 70°C in motornim pogonom BELIMO BF 24T (24V DC) z vzmetnim vračanjem v zaprto lego pri izpadu elektrike, z vgrajenim mikrostikalom za signalizacijo zaprte in odprte lege, s požarno odpornostjo 90min za vgradnjo v trdno steno ali strop ali požarno odporno lahko steno, z dobavo in montažo</t>
  </si>
  <si>
    <t>kot npr. Lindab WK-25, oz. enakovreden proizvod Trox, Klimaoprema</t>
  </si>
  <si>
    <t>dim.   1000 x 315 L=310mm</t>
  </si>
  <si>
    <t>dim.   800 x 400 L=310mm</t>
  </si>
  <si>
    <t>dim.   800 x 315 L=310mm</t>
  </si>
  <si>
    <t>dim.   800 x 250 L=310mm</t>
  </si>
  <si>
    <t>dim.   710 x 250 L=310mm</t>
  </si>
  <si>
    <t>dim.   630 x 250 L=310mm</t>
  </si>
  <si>
    <t>Pločevinasti kanali za lokalno odsesavanje, izdelani iz pocinkane pločevine vključno s koleni in fazonskimi kosi za višje hitrosti odsesavanja in spojkami, nastavitvenimi loputami, tesnilnim in vijačnim materialom, z dobavo in montažo</t>
  </si>
  <si>
    <t>Pločevinasti kanali okrogle spiro izvedbe izdelani iz pocinkane pločevine, vključno s fazonskimi kosi in spojkami, tesnilnim materialom, z dobavo in montažo</t>
  </si>
  <si>
    <t>… ø200</t>
  </si>
  <si>
    <t>… ø160</t>
  </si>
  <si>
    <t>… ø100</t>
  </si>
  <si>
    <t>Material za obešanje in pritrjevanje iz prefabiciranih pocinkanih profilov, brezkončnih navojnih palic, jeklenimi vložki in z vijačnim materialom, z dobavo in montažo</t>
  </si>
  <si>
    <t>Miniziranje profilnega železa po temeljitem čiščenju - dvakratni premaz</t>
  </si>
  <si>
    <t>Izolacija dovodnih kanalov v objektu s ploščno izolacijo ARMAFLEX debeline 10mm, pri gorenju ne sme sproščati toksičnih plinov in mora biti samougasljiva, z dobavo in montažo</t>
  </si>
  <si>
    <t>Izolacija dovodnih kanalov nastrehi s ploščno izolacijo ARMAFLEX debeline 25mm, ki pri gorenju ne sme sproščati toksičnih plinov in mora biti samougasljiva, in z dodatno Al zaščito s silikoniranimi spoji, , z dobavo in montažo</t>
  </si>
  <si>
    <t>Požarno odporna 60minutna izolacija kanalov s požarnimi PROMAT ploščami ali z dvojnimi Knauf L-60, s certifikati za materiale in izvedbo, z dobavo in montažo</t>
  </si>
  <si>
    <t>.. skozi fasado (dim do 700x400)</t>
  </si>
  <si>
    <t>.. skozi ploščo (dim do 750x600)</t>
  </si>
  <si>
    <t>.. skozi streho (dim do 1400x600)</t>
  </si>
  <si>
    <t>Pripravljalna in zaključna dela, tlačni preizkusi, priprava dokazne dokumentacije</t>
  </si>
  <si>
    <t>Vgradni umivalnik iz bele fajančevine (model po izbiri arhitekta oz. investitorja proizvod renomiranega proizvajalca - kv. razred 1A kot npr. CATALANO) komplet s pritrdilnim materialom</t>
  </si>
  <si>
    <t>dobava</t>
  </si>
  <si>
    <t xml:space="preserve">kos </t>
  </si>
  <si>
    <t>montaža</t>
  </si>
  <si>
    <t>Vgradni umivalnik iz bele fajančevine za bolnišnice brez preliva za vgradnjo v pult v ordinacijah (model po izbiri arhitekta oz. investitorja proizvod renomiranega proizvajalca - kv. razred 1A kot npr. CATALANO) komplet s pritrdilnim materialom</t>
  </si>
  <si>
    <t>Umivalnik iz bele fajančevine (model po izbiri arhitekta oz. investitorja proizvod renomiranega proizvajalca - kv. razred 1A kot npr. CATALANO) komplet s pritrdilnim materialom</t>
  </si>
  <si>
    <t>Umivalnik za invalide iz bele fajančevine (model po izbiri proizvod renomiranega proizvajalca - kv. razred 1A kot npr. Ideal Standard Contur) komplet s pritrdilnim materialom</t>
  </si>
  <si>
    <t>Kristalno nagibno ogledalo za invalide z brušenimi robovi z inox obrobo renomiranega proizvajalca po izbiri arhitekta npr. Ideal Standard ali enakovredno dim 50x70cm, komplet s pritrdilnim  materialom, z dobavo in montažo</t>
  </si>
  <si>
    <t>Komplet držal za invalide za montažo ob WC školjko - fiksno 60cm in gibljivo 75cm za montažo ob umivalnik, komplet s pritrdilnim  materialom, z dobavo in montažo</t>
  </si>
  <si>
    <t xml:space="preserve">WC konzolna školjka iz bele fajančevine z zadnjim iztokom komplet s plastificirano težko sedežno desko (model po izbiri arhitekta oz. investitorja proizvod renomiranega proizvajalca - kv. razred 1A npr. CATALANO) komplet s pritrdilnim materialom </t>
  </si>
  <si>
    <t xml:space="preserve">WC konzolna školjka za invalide iz bele fajančevine z zadnjim iztokom komplet s plastificirano sedežno desko za invalide (model po izbiri arhitekta oz. investitorja proizvod renomiranega proizvajalca - kv. razred 1A npr. Ideal Standard Contour) komplet s pritrdilnim materialom </t>
  </si>
  <si>
    <t>Vgradni nizkomontažni izplakovalni kotliček kot npr. GEBERIT, komplet z nosilnim okvirjem, z revizijsko  ploščo in s stensko ploščo za dvojno ročno aktiviranje s prednje strani, s kotnim ventilom, odtočnim kolenom ter pritrdilnim materialom, z dobavo in montažo</t>
  </si>
  <si>
    <t xml:space="preserve">Stenski pisoar, komplet z vezno cevko in sifonom, iz bele fajančevine (model po izbiri arhitekta oz. investitorja proizvod renomiranega proizvajalca - kv. razred 1A npr.  CATALANO), s pritrdilnim in tesnilnim materialom </t>
  </si>
  <si>
    <t xml:space="preserve">Stranska pregradna stena za stenski pisoar iz bele fajančevine, s pritrdilnim in tesnilnim materialom </t>
  </si>
  <si>
    <t xml:space="preserve">Aluminijasta tuš kabina z drsnimi vrati in zasteklitvijo skupne dim. 1000 višine 2000 - za kompletno montažo s pritrdilnim materialom, samo montaža (dobava z opremo)   </t>
  </si>
  <si>
    <t xml:space="preserve">Tuš keramična kad dim. 1000X1000 iz bele fajančevine (model po izbiri arhitekta oz. investitorja proizvod renomiranega proizvajalca - kv. razred 1A npr.  Catalano), s pritrdilnim in tesnilnim materialom, komplet z izlivnim sifonom za tuš in tesnilnim materialom </t>
  </si>
  <si>
    <t>Konzolni trokadero iz bele fajančevine z mrežastim pokrovom, komplet z vodnim izpiračem, enoročno stensko pipo, kotnimi ventili in vezno cevko ter pritrdilnim in tesnilnim materialom, z dobavo in montažo</t>
  </si>
  <si>
    <t xml:space="preserve">Samo izvedba priključka za enojno oz. dvojno pomivalno korito ali inox umivalnik, komplet z ustreznim sifonom in pritrdilnim materialom (dobava z opremo laboratorijev in čajne kuhinje)                </t>
  </si>
  <si>
    <t>Talni PVC sifon DN 50 s kromirano ploščico dim.150x150 s tesnilnim materialom, z dobavo in montažo</t>
  </si>
  <si>
    <t>Stenski PVC sifon DN 50 s kromirano ploščico dim.150x150 s tesnilnim materialom, z dobavo in montažo</t>
  </si>
  <si>
    <t xml:space="preserve">Enoročna mešalna baterija proizvod renomiranega proizvajalca (npr. Ideal Standard Ceraplus, HANSGROHE,..po izbiri arhitekta) za montažo na umivalnik, komplet s kotnimi ventili s filtrom, sifonom, s tesnilnim in pritrdilnim materialom, z dobavo in montažo </t>
  </si>
  <si>
    <t xml:space="preserve">Enoročna mešalna baterija proizvod renomiranega proizvajalca (npr. Ideal Standard Ceraplus, HANSGROHE,..po izbiri arhitekta) za montažo na umivalnik s podaljšano ročico (kirurška), komplet s kotnimi ventili s filtrom, sifonom, s tesnilnim in pritrdilnim materialom, z dobavo in montažo </t>
  </si>
  <si>
    <t>Enoročna mešalna baterija renomiranega proizvajalca (npr.npr. Ideal Standard Ceraplus, HANSGROHE) stenske izvedbe za korito s podaljšanim iztokom (čajna kuhinja), komplet s sifonom, s tesnilnim in pritrdilnim materialom, z dobavo in montažo</t>
  </si>
  <si>
    <t xml:space="preserve">Enoročna mešalna baterija renomiranega proizvajalca (npr. npr. Ideal Standard Ceraplus, HANSGROHE) za tuš kad komplet s prho, z ustrezno konzolo, s tesnilnim in pritrdilnim materialom, z dobavo in montažo </t>
  </si>
  <si>
    <t>Elektronska senzorska armatura za pisoar proizvod renomiranega proizvajalca, npr. ELMER, komplet z elektromagnetnim ventilom, s transformatojem, avtomatiko za krmiljenje in nastavitev s podometno dozo in dekorativno inox ploščo, s priključno arm</t>
  </si>
  <si>
    <t>Dvoročna mešalna baterija renomiranega proizvajalca za trokadero komplet s prho, z ustrezno konzolo ter izplakovalni ventil zidne izvedbe DN20, s tesnilnim in pritrdilnim materialom, z dobavo in montažo</t>
  </si>
  <si>
    <t>Kristalno ogledalo z brušenimi robovi, z inox obrobo, renomiranega proizvajalca po izbiri arhitekta, komplet s pritrdilnim  materialom, z dobavo in montažo</t>
  </si>
  <si>
    <t xml:space="preserve">dim. 60x60cm  (uskladiti z arhitektom) </t>
  </si>
  <si>
    <t xml:space="preserve">Koš za odpadke s pokrovom in PVC vložkom komplet z dobavo  </t>
  </si>
  <si>
    <t>Držalo za ROLO toaletni papir komplet s pritrdilnim materialom, z dobavo in montažo</t>
  </si>
  <si>
    <t>Kaseta za papirne brisače komplet s pritrdilnim materialom, z dobavo in montažo</t>
  </si>
  <si>
    <t>Kromirana ali inox kaseta s ščetko za čiščenje WC školjke komplet s pritrdilnim materialom, z dobavo</t>
  </si>
  <si>
    <t>Milnik s tekočim milom, komplet s pritrdilnim materialom (model uskladiti z uporabnikom)</t>
  </si>
  <si>
    <t>Pipa za hladno vodo za stensko montažo z nastavkom za gumi cev, s tesnilnim in pritrdilnim materialom, z dobavo in montažo</t>
  </si>
  <si>
    <t>Podometni krogelni ventil z rozeto in kapo s tesnilnim in pritrdilnim materialom, z dobavo in montažo</t>
  </si>
  <si>
    <t xml:space="preserve">Odštevalni kontrolni vodomer DN40 za hladno vodo horizontalne izvedbe za vgradnjo v tehničnem prostoru, z navojnimi holandskimi priključki, nepovratnim ventilom in čistilnim kosom in komplet fitingi za povezavo, s podatki: </t>
  </si>
  <si>
    <t>DN40 Qnaz=2,5 m3/h</t>
  </si>
  <si>
    <t>s tesnilnim materialom, z dobavo in montažo</t>
  </si>
  <si>
    <t xml:space="preserve">Ionska mehčalna naprava za hladno vodo za vgradnjo pred bolerjem, s krmilno enoto za regeneracijo in komplet s solno posodo, z navojnimi holandskimi priključki DN32, nepovratnim ventilom in  fitingi za povezavo, kot npr. MAK CMC Minom 5 ali enakovredna s podatki: </t>
  </si>
  <si>
    <t>za pretok  Qnaz=0,5 do 5,0 m3/h</t>
  </si>
  <si>
    <t>komplet s filtrom za vodo, s tesnilnim materialom, z dobavo in montažo</t>
  </si>
  <si>
    <t>Krogelni ventil s teflonskim tesnenjem z navojnimi priključki in ročico s tesnilnim in pritrdilnim materialom, z dobavo in montažo</t>
  </si>
  <si>
    <t>Modularni termostatski obtočni ventil MTCV proizvod Danfoss z vgrajeno termostatsko glavo za nastavitev temperature in dezinfekcijskim modulom za odpiranje pri povišani temperaturi dezinfekcije do 75°C ter vgrajenim termometrom, z navojnimi priključki, dvovijačniki in holandci, s tesnilnim in pritrdilnim materialom, z dobavo in montažo</t>
  </si>
  <si>
    <t>Ravna sistemska cev GEBERIT Mapress iz nerjavnega jekla (CrNiMo 1.4401po EN 10088) dobavljena v kosih dolžine 6m, komplet s spojnimi press fitingi z ustreznimi gumi tesnili in z ustreznimi spojkami, odvzemi, koleni, redukcijami s spojkami in razcepi, z dodatkom za razrez, proizvod priznanega proizvajalca (izvajalec mora predložiti certifikat za material cevi, spojnega materiala in opreme ter spričevalo o usposobljenosti za izvajanje instalacij), komplet s cevno toplotno izolacijo debeline 19mm   ali</t>
  </si>
  <si>
    <t>Variantno: pocinkana navojna cev po DIN 2440 komplet s fitingi za spajanje in izvedbo priključkov, s tesnilnim materialom, z dobavo in montažo - izolirana z celično zaprto izolacijo za hladno vodo deb 19mm, kot npr. Armaflex</t>
  </si>
  <si>
    <t>DN15 (ø18 x 1,2) (ø21,7 x 2,65)</t>
  </si>
  <si>
    <t>DN20 (ø22 x 1,2) (ø26,9 x 2,65)</t>
  </si>
  <si>
    <t>DN25 (ø28 x 1,5) (ø33,7 x 3,25)</t>
  </si>
  <si>
    <t>DN32 (ø35 x 1,5) (ø42,4 x 3,25)</t>
  </si>
  <si>
    <t>DN40 (ø42 x 1,5) (ø48,3 x 3,65)</t>
  </si>
  <si>
    <t>DN50 (ø54 x 1,5) (ø60,3 x 3,65)</t>
  </si>
  <si>
    <t>Večplastna alumplast cev (pet plasti PE-X/Al) po DVGW DW-8501AT2302 za tlak 10 bar pri 95°C, dobavljena v kolutu in s toplotno predizolacijo, skupaj s fazonskimi kosi za press-spajanje s kleščami za hladno sanitarno vodo za razvod v predelnih stenah in tlaku,  predizolirana s tanko izolacijo 6mm, komplet s fazonskimi kosi za spajanje in za izvedbo priključkov, z dobavo in montažo</t>
  </si>
  <si>
    <t xml:space="preserve">DN15 </t>
  </si>
  <si>
    <t xml:space="preserve">DN20 </t>
  </si>
  <si>
    <t xml:space="preserve">DN25 </t>
  </si>
  <si>
    <t>Večplastna alumplast cev (pet plasti PE-X/Al) po DVGW DW-8501AT2302 za tlak 10 bar pri 95°C, dobavljena v kolutu in s toplotno predizolacijo, skupaj s fazonskimi kosi za press-spajanje s kleščami za toplo sanitarno vodo za razvod v predelnih stenah in tlaku,  predizolirana s tanko izolacijo 10mm, komplet s fazonskimi kosi za spajanje in za izvedbo priključkov, z dobavo in montažo</t>
  </si>
  <si>
    <t xml:space="preserve">PE odtočna cev renomiranega proizvajalca komplet s fazonskimi kosi za spajanje in izvedbo priključkov, s tesnilnim materialom (gumi tesnila, kalijeva mast) ter držali, z dobavo in montažo </t>
  </si>
  <si>
    <t xml:space="preserve">DN50 </t>
  </si>
  <si>
    <t xml:space="preserve">DN75 </t>
  </si>
  <si>
    <t xml:space="preserve">DN110 </t>
  </si>
  <si>
    <t xml:space="preserve">DN125 </t>
  </si>
  <si>
    <t xml:space="preserve">PE brezšumna troplastna odtočna cev renomiranega proizvajalca komplet s fazonskimi kosi za spajanje in izvedbo priključkov, s tesnilnim materialom (gumi tesnila, kalijeva mast) ter držali, z dobavo in montažo </t>
  </si>
  <si>
    <t>Cevne manšete za tesnenje PVC in PE cevi pri prehodu vertikal skozi steno (strop) požarnega sektorja raznih dimenzij, izvedene v skladu s SIST EN 1366-3, z dobavo in montažo</t>
  </si>
  <si>
    <t>Gasilni aparat za gašenje s suhim prahom S-6 s konzolo za pritrditev na steno</t>
  </si>
  <si>
    <t>Gasilni aparat za gašenje s suhim prahom S-9 s konzolo za pritrditev na steno</t>
  </si>
  <si>
    <t>Dezinfekcija omrežja z bateriološkim izvidom po opravljenem klornem šoku in izpiranje</t>
  </si>
  <si>
    <t>ocenjeno</t>
  </si>
  <si>
    <t>Pregled in meritve notranjih hidrantov s poročilom</t>
  </si>
  <si>
    <t>D. VODOVOD, OGREVANJE  POVEZAVA</t>
  </si>
  <si>
    <t>Strojni izkop jarkov širine 0-2m z nakladanjem na prevozno sredstvo in odvozom na stalno deponijo določeno  s strani izvajalca del</t>
  </si>
  <si>
    <t>III. ktg</t>
  </si>
  <si>
    <t>m3</t>
  </si>
  <si>
    <t>Planiranje dna jarka s točnostjo +/- 3 cm v predvideni niveleti po profilu</t>
  </si>
  <si>
    <t>m2</t>
  </si>
  <si>
    <t>Dobava in izdelava posteljice iz agregatnega materiala granulacije do ø 4 mm v debelini 15 cm</t>
  </si>
  <si>
    <t>Dobava in izdelava zaščitnega zasipa z agregatnim materialom granulacije do ø 4 mm in sicer 30 cm nad temenom cevi</t>
  </si>
  <si>
    <t>Zasip jarka s tamponskim  materialom s komprimiranjem v slojih do 30 cm  z dobavo drobljenca 6-35 mm Modul zbitosti ME 110Mpa</t>
  </si>
  <si>
    <t>Dobava, planiranje in utrjevanje sloja tampona v debelini plasti d= 10 cm</t>
  </si>
  <si>
    <t>Čiščenje trase po končanem delu</t>
  </si>
  <si>
    <t>Dobava in montaža navrtalnega sedla na vodovod NL110 110/63 s podzemnim LTž klinastim zasunom in s teleskopskim nastavkom za zapiranje, dolžine 0,7-1,0m (kontrola) in s cestno kapo, z vijačnim in tesnilnim materijalom, kpl</t>
  </si>
  <si>
    <t>Dobava in montaža polietilenskih cevi visoke gostote PE100 d90 - SDR11 za vodovod za delovni tlak do 12,5bar, komplet z dobavo in montažo ter vsem potrebnim spojnim ter tesnilnim materialom</t>
  </si>
  <si>
    <t>PE 100 d63 x 5,8</t>
  </si>
  <si>
    <t>Dobava in montaža LTž fazonskih kosov z vijačnim in tesnilnim materialom</t>
  </si>
  <si>
    <t>RS-zobata spojka  DN63</t>
  </si>
  <si>
    <t>Opozorilni trak za vodovod z napisom "POZOR VODOVOD" z dobavo ter polaganjem</t>
  </si>
  <si>
    <t>Krmilnik za regulacijo ogrevanja vključen v krmilniku CNS, za vključevanje obtočnih črpalk - konvektorji, radiatorji, bojler, z naslednjimi izhodi ter tipali:</t>
  </si>
  <si>
    <t>.. zunanje temperaturno tipalo
.. temperaturno potopno tipalo  - predtok  
.. temperaturno potopno tipalo  - bojler 2x
.. izhod na obtočno črpalko - 3x
po shemi toplotne črpalke</t>
  </si>
  <si>
    <t>(vključeno v postavki za CNS)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</si>
</sst>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
    <numFmt numFmtId="165" formatCode="#,##0.00;[Red]#,##0.00"/>
    <numFmt numFmtId="166" formatCode="###0;\-###0"/>
    <numFmt numFmtId="167" formatCode="_-* #,##0.00&quot; SIT&quot;_-;\-* #,##0.00&quot; SIT&quot;_-;_-* \-??&quot; SIT&quot;_-;_-@_-"/>
    <numFmt numFmtId="168" formatCode="#,##0.00_ ;\-#,##0.00\ "/>
  </numFmts>
  <fonts count="68">
    <font>
      <sz val="10"/>
      <name val="Arial"/>
      <family val="0"/>
    </font>
    <font>
      <sz val="11"/>
      <color indexed="8"/>
      <name val="Calibri"/>
      <family val="2"/>
    </font>
    <font>
      <sz val="10"/>
      <name val="Arial CE"/>
      <family val="2"/>
    </font>
    <font>
      <sz val="12"/>
      <name val="SLO_Dutch"/>
      <family val="0"/>
    </font>
    <font>
      <sz val="8"/>
      <color indexed="8"/>
      <name val="Arial"/>
      <family val="2"/>
    </font>
    <font>
      <sz val="7"/>
      <color indexed="8"/>
      <name val="Arial"/>
      <family val="2"/>
    </font>
    <font>
      <sz val="12"/>
      <name val="FuturaT"/>
      <family val="2"/>
    </font>
    <font>
      <sz val="11"/>
      <name val="Arial"/>
      <family val="2"/>
    </font>
    <font>
      <b/>
      <sz val="14"/>
      <name val="Arial"/>
      <family val="2"/>
    </font>
    <font>
      <b/>
      <sz val="12"/>
      <name val="Arial"/>
      <family val="2"/>
    </font>
    <font>
      <b/>
      <sz val="11"/>
      <color indexed="8"/>
      <name val="Arial"/>
      <family val="2"/>
    </font>
    <font>
      <b/>
      <sz val="11"/>
      <name val="Arial"/>
      <family val="2"/>
    </font>
    <font>
      <sz val="11"/>
      <name val="FuturaT"/>
      <family val="2"/>
    </font>
    <font>
      <b/>
      <sz val="11"/>
      <name val="FuturaT"/>
      <family val="0"/>
    </font>
    <font>
      <b/>
      <sz val="12"/>
      <name val="FuturaT"/>
      <family val="0"/>
    </font>
    <font>
      <b/>
      <sz val="10"/>
      <name val="Arial"/>
      <family val="2"/>
    </font>
    <font>
      <sz val="9"/>
      <name val="Arial"/>
      <family val="2"/>
    </font>
    <font>
      <sz val="10"/>
      <name val="Arial Narrow"/>
      <family val="2"/>
    </font>
    <font>
      <sz val="9"/>
      <name val="Arial Narrow"/>
      <family val="2"/>
    </font>
    <font>
      <b/>
      <sz val="10"/>
      <color indexed="53"/>
      <name val="Arial"/>
      <family val="2"/>
    </font>
    <font>
      <sz val="10"/>
      <color indexed="54"/>
      <name val="Arial"/>
      <family val="2"/>
    </font>
    <font>
      <sz val="10"/>
      <color indexed="60"/>
      <name val="Arial"/>
      <family val="2"/>
    </font>
    <font>
      <sz val="10"/>
      <color indexed="17"/>
      <name val="Arial"/>
      <family val="2"/>
    </font>
    <font>
      <sz val="10"/>
      <color indexed="10"/>
      <name val="Arial"/>
      <family val="2"/>
    </font>
    <font>
      <sz val="10"/>
      <color indexed="19"/>
      <name val="Arial"/>
      <family val="2"/>
    </font>
    <font>
      <vertAlign val="superscript"/>
      <sz val="10"/>
      <name val="Arial"/>
      <family val="2"/>
    </font>
    <font>
      <i/>
      <sz val="10"/>
      <name val="Arial"/>
      <family val="2"/>
    </font>
    <font>
      <sz val="12"/>
      <name val="Arial"/>
      <family val="2"/>
    </font>
    <font>
      <b/>
      <sz val="10"/>
      <color indexed="8"/>
      <name val="Arial"/>
      <family val="2"/>
    </font>
    <font>
      <sz val="10"/>
      <color indexed="8"/>
      <name val="Arial"/>
      <family val="2"/>
    </font>
    <font>
      <sz val="10"/>
      <color indexed="62"/>
      <name val="Arial"/>
      <family val="2"/>
    </font>
    <font>
      <u val="single"/>
      <sz val="10"/>
      <name val="Arial"/>
      <family val="2"/>
    </font>
    <font>
      <sz val="9"/>
      <color indexed="18"/>
      <name val="Arial"/>
      <family val="2"/>
    </font>
    <font>
      <sz val="10"/>
      <color indexed="8"/>
      <name val="Times New Roman"/>
      <family val="1"/>
    </font>
    <font>
      <sz val="10"/>
      <color indexed="55"/>
      <name val="Arial"/>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9"/>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double">
        <color indexed="8"/>
      </top>
      <bottom style="double">
        <color indexed="8"/>
      </bottom>
    </border>
    <border>
      <left>
        <color indexed="63"/>
      </left>
      <right>
        <color indexed="63"/>
      </right>
      <top style="double">
        <color indexed="8"/>
      </top>
      <bottom style="medium">
        <color indexed="8"/>
      </bottom>
    </border>
    <border>
      <left>
        <color indexed="63"/>
      </left>
      <right>
        <color indexed="63"/>
      </right>
      <top>
        <color indexed="63"/>
      </top>
      <bottom style="double">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medium">
        <color indexed="8"/>
      </top>
      <bottom style="medium">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58" fillId="22"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9" fontId="0" fillId="0" borderId="0" applyFill="0" applyBorder="0" applyAlignment="0" applyProtection="0"/>
    <xf numFmtId="0" fontId="0" fillId="23" borderId="5"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0" borderId="6" applyNumberFormat="0" applyFill="0" applyAlignment="0" applyProtection="0"/>
    <xf numFmtId="0" fontId="63" fillId="30" borderId="7" applyNumberFormat="0" applyAlignment="0" applyProtection="0"/>
    <xf numFmtId="0" fontId="64" fillId="21" borderId="8" applyNumberFormat="0" applyAlignment="0" applyProtection="0"/>
    <xf numFmtId="0" fontId="4" fillId="31" borderId="0">
      <alignment horizontal="left" vertical="top"/>
      <protection/>
    </xf>
    <xf numFmtId="0" fontId="5" fillId="31" borderId="0">
      <alignment horizontal="left" vertical="top"/>
      <protection/>
    </xf>
    <xf numFmtId="0" fontId="65" fillId="32" borderId="0" applyNumberFormat="0" applyBorder="0" applyAlignment="0" applyProtection="0"/>
    <xf numFmtId="167"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66" fillId="33" borderId="8" applyNumberFormat="0" applyAlignment="0" applyProtection="0"/>
    <xf numFmtId="0" fontId="67" fillId="0" borderId="9" applyNumberFormat="0" applyFill="0" applyAlignment="0" applyProtection="0"/>
  </cellStyleXfs>
  <cellXfs count="298">
    <xf numFmtId="0" fontId="0" fillId="0" borderId="0" xfId="0" applyAlignment="1">
      <alignment/>
    </xf>
    <xf numFmtId="0" fontId="6" fillId="0" borderId="0" xfId="0" applyFont="1" applyAlignment="1">
      <alignment/>
    </xf>
    <xf numFmtId="0" fontId="6" fillId="0" borderId="0" xfId="0" applyFont="1" applyAlignment="1">
      <alignment/>
    </xf>
    <xf numFmtId="4" fontId="6" fillId="0" borderId="0" xfId="0" applyNumberFormat="1" applyFont="1" applyAlignment="1">
      <alignment/>
    </xf>
    <xf numFmtId="4" fontId="6" fillId="0" borderId="0" xfId="0" applyNumberFormat="1" applyFont="1" applyAlignment="1">
      <alignment horizontal="right"/>
    </xf>
    <xf numFmtId="49" fontId="7" fillId="34" borderId="10" xfId="0" applyNumberFormat="1" applyFont="1" applyFill="1" applyBorder="1" applyAlignment="1">
      <alignment vertical="top"/>
    </xf>
    <xf numFmtId="0" fontId="7" fillId="34" borderId="11" xfId="0" applyFont="1" applyFill="1" applyBorder="1" applyAlignment="1">
      <alignment vertical="top" wrapText="1"/>
    </xf>
    <xf numFmtId="0" fontId="7" fillId="34" borderId="12" xfId="0" applyFont="1" applyFill="1" applyBorder="1" applyAlignment="1">
      <alignment vertical="top" wrapText="1"/>
    </xf>
    <xf numFmtId="0" fontId="7" fillId="0" borderId="0" xfId="0" applyFont="1" applyFill="1" applyBorder="1" applyAlignment="1">
      <alignment vertical="top" wrapText="1"/>
    </xf>
    <xf numFmtId="0" fontId="7" fillId="31" borderId="0" xfId="0" applyFont="1" applyFill="1" applyBorder="1" applyAlignment="1">
      <alignment horizontal="center" vertical="top"/>
    </xf>
    <xf numFmtId="0" fontId="0" fillId="0" borderId="0" xfId="0" applyFont="1" applyAlignment="1">
      <alignment/>
    </xf>
    <xf numFmtId="4" fontId="0" fillId="0" borderId="0" xfId="0" applyNumberFormat="1" applyFont="1" applyAlignment="1">
      <alignment/>
    </xf>
    <xf numFmtId="49" fontId="7" fillId="34" borderId="13" xfId="0" applyNumberFormat="1" applyFont="1" applyFill="1" applyBorder="1" applyAlignment="1">
      <alignment vertical="top"/>
    </xf>
    <xf numFmtId="0" fontId="7" fillId="34" borderId="0" xfId="0" applyFont="1" applyFill="1" applyBorder="1" applyAlignment="1">
      <alignment vertical="top" wrapText="1"/>
    </xf>
    <xf numFmtId="0" fontId="7" fillId="34" borderId="14" xfId="0" applyFont="1" applyFill="1" applyBorder="1" applyAlignment="1">
      <alignment vertical="top" wrapText="1"/>
    </xf>
    <xf numFmtId="0" fontId="0" fillId="31" borderId="0" xfId="0" applyFont="1" applyFill="1" applyAlignment="1">
      <alignment/>
    </xf>
    <xf numFmtId="4" fontId="0" fillId="31" borderId="0" xfId="0" applyNumberFormat="1" applyFont="1" applyFill="1" applyAlignment="1">
      <alignment/>
    </xf>
    <xf numFmtId="0" fontId="7" fillId="31" borderId="0" xfId="0" applyFont="1" applyFill="1" applyBorder="1" applyAlignment="1">
      <alignment/>
    </xf>
    <xf numFmtId="49" fontId="7" fillId="34" borderId="15" xfId="0" applyNumberFormat="1" applyFont="1" applyFill="1" applyBorder="1" applyAlignment="1">
      <alignment vertical="top"/>
    </xf>
    <xf numFmtId="0" fontId="7" fillId="34" borderId="16" xfId="0" applyFont="1" applyFill="1" applyBorder="1" applyAlignment="1">
      <alignment vertical="top" wrapText="1"/>
    </xf>
    <xf numFmtId="0" fontId="7" fillId="34" borderId="17" xfId="0" applyFont="1" applyFill="1" applyBorder="1" applyAlignment="1">
      <alignment vertical="top" wrapText="1"/>
    </xf>
    <xf numFmtId="0" fontId="6" fillId="0" borderId="0" xfId="0" applyFont="1" applyBorder="1" applyAlignment="1">
      <alignment vertical="top"/>
    </xf>
    <xf numFmtId="0" fontId="6" fillId="0" borderId="0" xfId="0" applyFont="1" applyBorder="1" applyAlignment="1">
      <alignment/>
    </xf>
    <xf numFmtId="0" fontId="6" fillId="0" borderId="0" xfId="0" applyFont="1" applyBorder="1" applyAlignment="1">
      <alignment/>
    </xf>
    <xf numFmtId="4" fontId="6" fillId="0" borderId="0" xfId="0" applyNumberFormat="1" applyFont="1" applyBorder="1" applyAlignment="1">
      <alignment/>
    </xf>
    <xf numFmtId="4" fontId="6" fillId="0" borderId="0" xfId="0" applyNumberFormat="1" applyFont="1" applyBorder="1" applyAlignment="1">
      <alignment horizontal="right"/>
    </xf>
    <xf numFmtId="0" fontId="8" fillId="0" borderId="0" xfId="0" applyFont="1" applyAlignment="1">
      <alignment/>
    </xf>
    <xf numFmtId="0" fontId="9" fillId="0" borderId="0" xfId="0" applyFont="1" applyAlignment="1">
      <alignment/>
    </xf>
    <xf numFmtId="0" fontId="9" fillId="0" borderId="0" xfId="0" applyFont="1" applyAlignment="1">
      <alignment/>
    </xf>
    <xf numFmtId="4" fontId="9" fillId="0" borderId="0" xfId="0" applyNumberFormat="1" applyFont="1" applyAlignment="1">
      <alignment/>
    </xf>
    <xf numFmtId="4" fontId="9" fillId="0" borderId="0" xfId="0" applyNumberFormat="1" applyFont="1" applyAlignment="1">
      <alignment horizontal="right"/>
    </xf>
    <xf numFmtId="0" fontId="3" fillId="0" borderId="0" xfId="0" applyFont="1" applyAlignment="1">
      <alignment/>
    </xf>
    <xf numFmtId="0" fontId="3" fillId="0" borderId="0" xfId="0" applyFont="1" applyAlignment="1">
      <alignment/>
    </xf>
    <xf numFmtId="4" fontId="3" fillId="0" borderId="0" xfId="0" applyNumberFormat="1" applyFont="1" applyAlignment="1">
      <alignment/>
    </xf>
    <xf numFmtId="4" fontId="3" fillId="0" borderId="0" xfId="0" applyNumberFormat="1" applyFont="1" applyAlignment="1">
      <alignment horizontal="right"/>
    </xf>
    <xf numFmtId="0" fontId="10" fillId="0" borderId="0" xfId="0" applyFont="1" applyBorder="1" applyAlignment="1" applyProtection="1">
      <alignment horizontal="left"/>
      <protection locked="0"/>
    </xf>
    <xf numFmtId="0" fontId="10" fillId="0" borderId="0" xfId="0" applyFont="1" applyBorder="1" applyAlignment="1" applyProtection="1">
      <alignment/>
      <protection locked="0"/>
    </xf>
    <xf numFmtId="0" fontId="7" fillId="0" borderId="0" xfId="0" applyFont="1" applyBorder="1" applyAlignment="1">
      <alignment/>
    </xf>
    <xf numFmtId="4" fontId="7" fillId="0" borderId="0" xfId="0" applyNumberFormat="1" applyFont="1" applyBorder="1" applyAlignment="1">
      <alignment/>
    </xf>
    <xf numFmtId="4" fontId="10" fillId="0" borderId="0" xfId="0" applyNumberFormat="1" applyFont="1" applyBorder="1" applyAlignment="1" applyProtection="1">
      <alignment horizontal="center"/>
      <protection locked="0"/>
    </xf>
    <xf numFmtId="0" fontId="10" fillId="0" borderId="0" xfId="0" applyFont="1" applyBorder="1" applyAlignment="1" applyProtection="1">
      <alignment horizontal="left" vertical="top"/>
      <protection locked="0"/>
    </xf>
    <xf numFmtId="0" fontId="11" fillId="0" borderId="0" xfId="0" applyFont="1" applyBorder="1" applyAlignment="1">
      <alignment horizontal="left" vertical="top"/>
    </xf>
    <xf numFmtId="0" fontId="0" fillId="0" borderId="0" xfId="0" applyFont="1" applyBorder="1" applyAlignment="1">
      <alignment/>
    </xf>
    <xf numFmtId="0" fontId="11" fillId="0" borderId="18" xfId="0" applyFont="1" applyBorder="1" applyAlignment="1">
      <alignment/>
    </xf>
    <xf numFmtId="0" fontId="11" fillId="0" borderId="18" xfId="0" applyFont="1" applyBorder="1" applyAlignment="1">
      <alignment horizontal="right"/>
    </xf>
    <xf numFmtId="4" fontId="11" fillId="0" borderId="18" xfId="0" applyNumberFormat="1" applyFont="1" applyBorder="1" applyAlignment="1">
      <alignment/>
    </xf>
    <xf numFmtId="0" fontId="11" fillId="0" borderId="0" xfId="0" applyFont="1" applyAlignment="1">
      <alignment/>
    </xf>
    <xf numFmtId="4" fontId="11" fillId="0" borderId="0" xfId="0" applyNumberFormat="1" applyFont="1" applyAlignment="1">
      <alignment/>
    </xf>
    <xf numFmtId="4" fontId="11" fillId="0" borderId="0" xfId="0" applyNumberFormat="1" applyFont="1" applyAlignment="1">
      <alignment horizontal="right"/>
    </xf>
    <xf numFmtId="0" fontId="11" fillId="0" borderId="0" xfId="0" applyFont="1" applyAlignment="1">
      <alignment/>
    </xf>
    <xf numFmtId="0" fontId="12" fillId="0" borderId="0" xfId="0" applyFont="1" applyAlignment="1">
      <alignment/>
    </xf>
    <xf numFmtId="0" fontId="13" fillId="0" borderId="0" xfId="0" applyFont="1" applyAlignment="1">
      <alignment horizontal="right"/>
    </xf>
    <xf numFmtId="164" fontId="12" fillId="0" borderId="19" xfId="0" applyNumberFormat="1" applyFont="1" applyBorder="1" applyAlignment="1">
      <alignment/>
    </xf>
    <xf numFmtId="4" fontId="12" fillId="0" borderId="19" xfId="0" applyNumberFormat="1" applyFont="1" applyBorder="1" applyAlignment="1">
      <alignment/>
    </xf>
    <xf numFmtId="0" fontId="12" fillId="0" borderId="0" xfId="0" applyFont="1" applyAlignment="1">
      <alignment/>
    </xf>
    <xf numFmtId="4" fontId="12" fillId="0" borderId="0" xfId="0" applyNumberFormat="1" applyFont="1" applyAlignment="1">
      <alignment/>
    </xf>
    <xf numFmtId="4" fontId="12" fillId="0" borderId="0" xfId="0" applyNumberFormat="1" applyFont="1" applyAlignment="1">
      <alignment horizontal="right"/>
    </xf>
    <xf numFmtId="0" fontId="14" fillId="0" borderId="0" xfId="0" applyFont="1" applyAlignment="1">
      <alignment horizontal="right"/>
    </xf>
    <xf numFmtId="49" fontId="7" fillId="0" borderId="0" xfId="0" applyNumberFormat="1" applyFont="1" applyAlignment="1">
      <alignment vertical="top"/>
    </xf>
    <xf numFmtId="0" fontId="7" fillId="0" borderId="0" xfId="0" applyFont="1" applyAlignment="1">
      <alignment horizontal="center" vertical="top"/>
    </xf>
    <xf numFmtId="0" fontId="7" fillId="0" borderId="0" xfId="0" applyFont="1" applyAlignment="1">
      <alignment horizontal="left"/>
    </xf>
    <xf numFmtId="0" fontId="7" fillId="0" borderId="0" xfId="0" applyFont="1" applyAlignment="1">
      <alignment/>
    </xf>
    <xf numFmtId="4" fontId="7" fillId="0" borderId="0" xfId="0" applyNumberFormat="1" applyFont="1" applyAlignment="1">
      <alignment/>
    </xf>
    <xf numFmtId="4" fontId="7" fillId="31" borderId="0" xfId="0" applyNumberFormat="1" applyFont="1" applyFill="1" applyBorder="1" applyAlignment="1">
      <alignment/>
    </xf>
    <xf numFmtId="49" fontId="7" fillId="0" borderId="0" xfId="0" applyNumberFormat="1" applyFont="1" applyBorder="1" applyAlignment="1">
      <alignment horizontal="left" vertical="top"/>
    </xf>
    <xf numFmtId="0" fontId="7" fillId="0" borderId="0" xfId="0" applyFont="1" applyBorder="1" applyAlignment="1">
      <alignment horizontal="center" vertical="top"/>
    </xf>
    <xf numFmtId="0" fontId="7" fillId="0" borderId="0" xfId="0" applyFont="1" applyBorder="1" applyAlignment="1">
      <alignment horizontal="left"/>
    </xf>
    <xf numFmtId="49" fontId="7" fillId="0" borderId="0" xfId="0" applyNumberFormat="1" applyFont="1" applyBorder="1" applyAlignment="1">
      <alignment vertical="top"/>
    </xf>
    <xf numFmtId="0" fontId="0" fillId="0" borderId="0" xfId="0" applyFont="1" applyAlignment="1">
      <alignment vertical="top"/>
    </xf>
    <xf numFmtId="0" fontId="0" fillId="0" borderId="0" xfId="0" applyFont="1" applyAlignment="1">
      <alignment horizontal="left"/>
    </xf>
    <xf numFmtId="49" fontId="11" fillId="0" borderId="0" xfId="0" applyNumberFormat="1" applyFont="1" applyAlignment="1">
      <alignment vertical="top"/>
    </xf>
    <xf numFmtId="0" fontId="7" fillId="0" borderId="0" xfId="0" applyFont="1" applyAlignment="1">
      <alignment vertical="top"/>
    </xf>
    <xf numFmtId="0" fontId="10" fillId="0" borderId="20" xfId="0" applyFont="1" applyBorder="1" applyAlignment="1" applyProtection="1">
      <alignment horizontal="center"/>
      <protection locked="0"/>
    </xf>
    <xf numFmtId="0" fontId="10" fillId="0" borderId="20" xfId="0" applyFont="1" applyBorder="1" applyAlignment="1" applyProtection="1">
      <alignment vertical="top"/>
      <protection locked="0"/>
    </xf>
    <xf numFmtId="0" fontId="10" fillId="0" borderId="20" xfId="0" applyFont="1" applyBorder="1" applyAlignment="1" applyProtection="1">
      <alignment horizontal="left"/>
      <protection locked="0"/>
    </xf>
    <xf numFmtId="0" fontId="7" fillId="0" borderId="20" xfId="0" applyFont="1" applyBorder="1" applyAlignment="1" applyProtection="1">
      <alignment/>
      <protection locked="0"/>
    </xf>
    <xf numFmtId="4" fontId="10" fillId="0" borderId="20" xfId="0" applyNumberFormat="1"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Border="1" applyAlignment="1" applyProtection="1">
      <alignment vertical="top"/>
      <protection locked="0"/>
    </xf>
    <xf numFmtId="0" fontId="7" fillId="0" borderId="0" xfId="0" applyFont="1" applyBorder="1" applyAlignment="1" applyProtection="1">
      <alignment/>
      <protection locked="0"/>
    </xf>
    <xf numFmtId="0" fontId="0" fillId="0" borderId="0" xfId="0" applyFont="1" applyFill="1" applyAlignment="1">
      <alignment horizontal="left" vertical="top"/>
    </xf>
    <xf numFmtId="0" fontId="15" fillId="0" borderId="0" xfId="0" applyFont="1" applyFill="1" applyAlignment="1">
      <alignment horizontal="justify" vertical="top"/>
    </xf>
    <xf numFmtId="0" fontId="0" fillId="0" borderId="0" xfId="0" applyFont="1" applyFill="1" applyAlignment="1">
      <alignment/>
    </xf>
    <xf numFmtId="4" fontId="16" fillId="0" borderId="0" xfId="0" applyNumberFormat="1" applyFont="1" applyAlignment="1">
      <alignment/>
    </xf>
    <xf numFmtId="0" fontId="0" fillId="0" borderId="0" xfId="0" applyFont="1" applyFill="1" applyAlignment="1">
      <alignment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Fill="1" applyAlignment="1">
      <alignment/>
    </xf>
    <xf numFmtId="4" fontId="0" fillId="0" borderId="0" xfId="0" applyNumberFormat="1" applyFont="1" applyAlignment="1">
      <alignment/>
    </xf>
    <xf numFmtId="0" fontId="0" fillId="0" borderId="0" xfId="44" applyFont="1" applyFill="1" applyBorder="1" applyAlignment="1">
      <alignment horizontal="left" vertical="top"/>
      <protection/>
    </xf>
    <xf numFmtId="0" fontId="15" fillId="0" borderId="0" xfId="0" applyFont="1" applyFill="1" applyAlignment="1">
      <alignment vertical="top"/>
    </xf>
    <xf numFmtId="0" fontId="0" fillId="0" borderId="0" xfId="47" applyFont="1" applyFill="1" applyAlignment="1">
      <alignment vertical="top"/>
      <protection/>
    </xf>
    <xf numFmtId="0" fontId="0" fillId="0" borderId="0" xfId="0" applyFont="1" applyFill="1" applyAlignment="1">
      <alignment horizontal="center" vertical="top"/>
    </xf>
    <xf numFmtId="0" fontId="0" fillId="0" borderId="0" xfId="0" applyFont="1" applyFill="1" applyAlignment="1">
      <alignment horizontal="right"/>
    </xf>
    <xf numFmtId="0" fontId="15" fillId="0" borderId="0" xfId="0" applyFont="1" applyFill="1" applyAlignment="1">
      <alignment horizontal="justify"/>
    </xf>
    <xf numFmtId="49" fontId="0" fillId="0" borderId="0" xfId="46" applyNumberFormat="1" applyFont="1" applyFill="1" applyBorder="1" applyAlignment="1">
      <alignment vertical="top"/>
      <protection/>
    </xf>
    <xf numFmtId="49" fontId="0" fillId="0" borderId="0" xfId="46" applyNumberFormat="1" applyFont="1" applyFill="1" applyBorder="1">
      <alignment/>
      <protection/>
    </xf>
    <xf numFmtId="0" fontId="0" fillId="0" borderId="0" xfId="0" applyFont="1" applyFill="1" applyAlignment="1">
      <alignment horizontal="center"/>
    </xf>
    <xf numFmtId="0" fontId="0" fillId="0" borderId="0" xfId="0" applyFont="1" applyFill="1" applyAlignment="1">
      <alignment horizontal="right" vertical="top"/>
    </xf>
    <xf numFmtId="4" fontId="16" fillId="0" borderId="0" xfId="0" applyNumberFormat="1" applyFont="1" applyFill="1" applyAlignment="1">
      <alignment/>
    </xf>
    <xf numFmtId="0" fontId="0" fillId="0" borderId="0" xfId="47" applyFont="1" applyFill="1" applyAlignment="1">
      <alignment vertical="top" wrapText="1"/>
      <protection/>
    </xf>
    <xf numFmtId="49" fontId="17" fillId="0" borderId="0" xfId="46" applyNumberFormat="1" applyFont="1" applyFill="1" applyBorder="1">
      <alignment/>
      <protection/>
    </xf>
    <xf numFmtId="0" fontId="0" fillId="0" borderId="0" xfId="0" applyFont="1" applyAlignment="1">
      <alignment vertical="top" wrapText="1"/>
    </xf>
    <xf numFmtId="0" fontId="0" fillId="0" borderId="0" xfId="41" applyFont="1" applyAlignment="1">
      <alignment/>
      <protection/>
    </xf>
    <xf numFmtId="4" fontId="0" fillId="0" borderId="0" xfId="0" applyNumberFormat="1" applyFont="1" applyFill="1" applyAlignment="1">
      <alignment horizontal="right" vertical="center"/>
    </xf>
    <xf numFmtId="4" fontId="0" fillId="0" borderId="0" xfId="0" applyNumberFormat="1" applyFont="1" applyAlignment="1">
      <alignment horizontal="right" vertical="top"/>
    </xf>
    <xf numFmtId="4" fontId="0" fillId="0" borderId="0" xfId="0" applyNumberFormat="1" applyFont="1" applyAlignment="1">
      <alignment horizontal="right" vertical="center"/>
    </xf>
    <xf numFmtId="0" fontId="19"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left" vertical="top" wrapText="1"/>
    </xf>
    <xf numFmtId="0" fontId="15"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42" applyFont="1" applyFill="1" applyBorder="1" applyAlignment="1">
      <alignment horizontal="justify" vertical="top" wrapText="1"/>
      <protection/>
    </xf>
    <xf numFmtId="4" fontId="0" fillId="0" borderId="0" xfId="41" applyNumberFormat="1" applyFont="1" applyFill="1">
      <alignment/>
      <protection/>
    </xf>
    <xf numFmtId="0" fontId="15" fillId="0" borderId="0" xfId="0" applyFont="1" applyFill="1" applyAlignment="1">
      <alignment/>
    </xf>
    <xf numFmtId="0" fontId="21" fillId="0" borderId="0" xfId="0" applyFont="1" applyFill="1" applyAlignment="1">
      <alignment horizontal="justify" vertical="top" wrapText="1"/>
    </xf>
    <xf numFmtId="0" fontId="0" fillId="0" borderId="0" xfId="0" applyFont="1" applyFill="1" applyAlignment="1">
      <alignment horizontal="right" vertical="center"/>
    </xf>
    <xf numFmtId="4" fontId="0" fillId="0" borderId="0" xfId="0" applyNumberFormat="1" applyFont="1" applyFill="1" applyAlignment="1">
      <alignment horizontal="right" vertical="top"/>
    </xf>
    <xf numFmtId="0" fontId="0" fillId="0" borderId="0" xfId="0" applyFont="1" applyAlignment="1">
      <alignment horizontal="justify" vertical="top"/>
    </xf>
    <xf numFmtId="0" fontId="0" fillId="0" borderId="0" xfId="0" applyFont="1" applyBorder="1" applyAlignment="1">
      <alignment horizontal="center" vertical="top"/>
    </xf>
    <xf numFmtId="4" fontId="0" fillId="0" borderId="0" xfId="0" applyNumberFormat="1" applyFont="1" applyBorder="1" applyAlignment="1">
      <alignment/>
    </xf>
    <xf numFmtId="0" fontId="0" fillId="0" borderId="0" xfId="0" applyFont="1" applyBorder="1" applyAlignment="1">
      <alignment vertical="top"/>
    </xf>
    <xf numFmtId="0" fontId="15" fillId="0" borderId="0" xfId="0" applyFont="1" applyBorder="1" applyAlignment="1">
      <alignment vertical="top"/>
    </xf>
    <xf numFmtId="0" fontId="0" fillId="0" borderId="0" xfId="0" applyFont="1" applyAlignment="1">
      <alignment/>
    </xf>
    <xf numFmtId="4" fontId="22" fillId="0" borderId="0" xfId="0" applyNumberFormat="1" applyFont="1" applyAlignment="1">
      <alignment/>
    </xf>
    <xf numFmtId="0" fontId="0" fillId="0" borderId="0" xfId="0" applyFont="1" applyAlignment="1">
      <alignment horizontal="justify"/>
    </xf>
    <xf numFmtId="2" fontId="22" fillId="0" borderId="0" xfId="0" applyNumberFormat="1" applyFont="1" applyAlignment="1">
      <alignment/>
    </xf>
    <xf numFmtId="1" fontId="0" fillId="0" borderId="0" xfId="0" applyNumberFormat="1" applyFont="1" applyAlignment="1">
      <alignment/>
    </xf>
    <xf numFmtId="4" fontId="0" fillId="0" borderId="0" xfId="0" applyNumberFormat="1" applyFont="1" applyFill="1" applyAlignment="1">
      <alignment/>
    </xf>
    <xf numFmtId="0" fontId="0" fillId="0" borderId="0" xfId="0" applyFont="1" applyFill="1" applyBorder="1" applyAlignment="1">
      <alignment vertical="top" wrapText="1"/>
    </xf>
    <xf numFmtId="4" fontId="0" fillId="0" borderId="0" xfId="0" applyNumberFormat="1" applyFont="1" applyFill="1" applyAlignment="1">
      <alignment/>
    </xf>
    <xf numFmtId="4" fontId="0" fillId="0" borderId="0" xfId="0" applyNumberFormat="1" applyFont="1" applyFill="1" applyAlignment="1">
      <alignment horizontal="right"/>
    </xf>
    <xf numFmtId="4" fontId="0" fillId="0" borderId="0" xfId="0" applyNumberFormat="1" applyFont="1" applyAlignment="1">
      <alignment horizontal="right"/>
    </xf>
    <xf numFmtId="0" fontId="0" fillId="0" borderId="0" xfId="0" applyFont="1" applyAlignment="1">
      <alignment horizontal="left" vertical="top" wrapText="1"/>
    </xf>
    <xf numFmtId="166" fontId="0" fillId="0" borderId="0" xfId="0" applyNumberFormat="1" applyAlignment="1">
      <alignment horizontal="right" vertical="top"/>
    </xf>
    <xf numFmtId="166" fontId="24" fillId="0" borderId="0" xfId="0" applyNumberFormat="1" applyFont="1" applyAlignment="1">
      <alignment/>
    </xf>
    <xf numFmtId="0" fontId="0" fillId="0" borderId="0" xfId="0" applyFont="1" applyAlignment="1">
      <alignment horizontal="center" vertical="top"/>
    </xf>
    <xf numFmtId="0" fontId="0" fillId="0" borderId="0" xfId="0" applyFont="1" applyAlignment="1">
      <alignment horizontal="right" vertical="top"/>
    </xf>
    <xf numFmtId="4" fontId="0" fillId="0" borderId="0" xfId="0" applyNumberFormat="1" applyFont="1" applyBorder="1" applyAlignment="1">
      <alignment horizontal="right"/>
    </xf>
    <xf numFmtId="49" fontId="0" fillId="0" borderId="0" xfId="41" applyNumberFormat="1" applyFont="1" applyAlignment="1">
      <alignment vertical="top"/>
      <protection/>
    </xf>
    <xf numFmtId="0" fontId="0" fillId="0" borderId="0" xfId="41" applyFont="1" applyAlignment="1">
      <alignment horizontal="justify" vertical="top" wrapText="1"/>
      <protection/>
    </xf>
    <xf numFmtId="4" fontId="0" fillId="0" borderId="0" xfId="41" applyNumberFormat="1" applyFont="1">
      <alignment/>
      <protection/>
    </xf>
    <xf numFmtId="0" fontId="0" fillId="0" borderId="0" xfId="41" applyFont="1" applyAlignment="1">
      <alignment horizontal="left" vertical="top" wrapText="1"/>
      <protection/>
    </xf>
    <xf numFmtId="0" fontId="0" fillId="0" borderId="0" xfId="41" applyFont="1" applyAlignment="1">
      <alignment vertical="top" wrapText="1"/>
      <protection/>
    </xf>
    <xf numFmtId="0" fontId="0" fillId="0" borderId="0" xfId="41" applyFont="1" applyAlignment="1">
      <alignment horizontal="left"/>
      <protection/>
    </xf>
    <xf numFmtId="0" fontId="0" fillId="0" borderId="0" xfId="41" applyFont="1" applyFill="1" applyAlignment="1">
      <alignment horizontal="justify" vertical="top" wrapText="1"/>
      <protection/>
    </xf>
    <xf numFmtId="0" fontId="0" fillId="0" borderId="0" xfId="41" applyFont="1" applyAlignment="1">
      <alignment horizontal="right"/>
      <protection/>
    </xf>
    <xf numFmtId="0" fontId="0" fillId="0" borderId="0" xfId="41" applyFont="1" applyAlignment="1">
      <alignment vertical="top"/>
      <protection/>
    </xf>
    <xf numFmtId="0" fontId="0" fillId="0" borderId="0" xfId="41" applyFont="1" applyAlignment="1">
      <alignment horizontal="right" vertical="top"/>
      <protection/>
    </xf>
    <xf numFmtId="49" fontId="0" fillId="0" borderId="0" xfId="0" applyNumberFormat="1" applyFont="1" applyAlignment="1">
      <alignment vertical="top"/>
    </xf>
    <xf numFmtId="0" fontId="0" fillId="0" borderId="0" xfId="41" applyFont="1" applyAlignment="1">
      <alignment horizontal="left" vertical="top"/>
      <protection/>
    </xf>
    <xf numFmtId="0" fontId="0" fillId="0" borderId="0" xfId="0" applyNumberFormat="1" applyFont="1" applyAlignment="1">
      <alignment horizontal="left" vertical="top" wrapText="1"/>
    </xf>
    <xf numFmtId="0" fontId="0" fillId="0" borderId="0" xfId="0" applyNumberFormat="1" applyFont="1" applyAlignment="1">
      <alignment horizontal="justify" vertical="top" wrapText="1"/>
    </xf>
    <xf numFmtId="0" fontId="0" fillId="0" borderId="0" xfId="41" applyFont="1" applyAlignment="1">
      <alignment horizontal="justify" vertical="top"/>
      <protection/>
    </xf>
    <xf numFmtId="4" fontId="0" fillId="0" borderId="0" xfId="0" applyNumberFormat="1" applyAlignment="1">
      <alignment/>
    </xf>
    <xf numFmtId="0" fontId="26" fillId="0" borderId="0" xfId="0" applyFont="1" applyAlignment="1">
      <alignment horizontal="justify" vertical="top"/>
    </xf>
    <xf numFmtId="49" fontId="0" fillId="0" borderId="0" xfId="0" applyNumberFormat="1" applyFont="1" applyAlignment="1">
      <alignment horizontal="left" vertical="top" wrapText="1"/>
    </xf>
    <xf numFmtId="0" fontId="0" fillId="0" borderId="0" xfId="0" applyNumberFormat="1" applyFont="1" applyAlignment="1">
      <alignment vertical="top" wrapText="1"/>
    </xf>
    <xf numFmtId="1" fontId="0" fillId="0" borderId="0" xfId="0" applyNumberFormat="1" applyFont="1" applyAlignment="1">
      <alignment horizontal="right" vertical="top"/>
    </xf>
    <xf numFmtId="3" fontId="0" fillId="0" borderId="0" xfId="0" applyNumberFormat="1" applyFont="1" applyAlignment="1">
      <alignment/>
    </xf>
    <xf numFmtId="1" fontId="0" fillId="0" borderId="0" xfId="0" applyNumberFormat="1" applyFont="1" applyAlignment="1">
      <alignment horizontal="right"/>
    </xf>
    <xf numFmtId="0" fontId="0" fillId="0" borderId="0" xfId="0" applyFont="1" applyBorder="1" applyAlignment="1">
      <alignment horizontal="lef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Border="1" applyAlignment="1">
      <alignment horizontal="left"/>
    </xf>
    <xf numFmtId="0" fontId="0" fillId="0" borderId="16" xfId="0" applyFont="1" applyBorder="1" applyAlignment="1">
      <alignment vertical="top"/>
    </xf>
    <xf numFmtId="0" fontId="0" fillId="0" borderId="16" xfId="0" applyFont="1" applyBorder="1" applyAlignment="1">
      <alignment horizontal="justify" vertical="top"/>
    </xf>
    <xf numFmtId="0" fontId="0" fillId="0" borderId="16" xfId="0" applyFont="1" applyBorder="1" applyAlignment="1">
      <alignment horizontal="left" vertical="top"/>
    </xf>
    <xf numFmtId="0" fontId="0" fillId="0" borderId="16" xfId="0" applyFont="1" applyBorder="1" applyAlignment="1">
      <alignment horizontal="right" vertical="top"/>
    </xf>
    <xf numFmtId="4" fontId="0" fillId="0" borderId="16" xfId="0" applyNumberFormat="1" applyFont="1" applyBorder="1" applyAlignment="1">
      <alignment/>
    </xf>
    <xf numFmtId="0" fontId="0" fillId="0" borderId="16" xfId="0" applyFont="1" applyBorder="1" applyAlignment="1">
      <alignment/>
    </xf>
    <xf numFmtId="4" fontId="15" fillId="0" borderId="0" xfId="0" applyNumberFormat="1" applyFont="1" applyBorder="1" applyAlignment="1">
      <alignment horizontal="right" vertical="top"/>
    </xf>
    <xf numFmtId="4" fontId="15" fillId="0" borderId="0" xfId="0" applyNumberFormat="1" applyFont="1" applyBorder="1" applyAlignment="1">
      <alignment/>
    </xf>
    <xf numFmtId="0" fontId="7" fillId="0" borderId="0" xfId="0" applyFont="1" applyAlignment="1">
      <alignment horizontal="left" vertical="top"/>
    </xf>
    <xf numFmtId="0" fontId="7" fillId="0" borderId="0" xfId="0" applyFont="1" applyBorder="1" applyAlignment="1">
      <alignment horizontal="left" vertical="top"/>
    </xf>
    <xf numFmtId="0" fontId="9" fillId="0" borderId="0" xfId="0" applyFont="1" applyAlignment="1">
      <alignment horizontal="left" vertical="top"/>
    </xf>
    <xf numFmtId="0" fontId="27" fillId="0" borderId="0" xfId="0" applyFont="1" applyAlignment="1">
      <alignment vertical="top"/>
    </xf>
    <xf numFmtId="0" fontId="27" fillId="0" borderId="0" xfId="0" applyFont="1" applyAlignment="1">
      <alignment/>
    </xf>
    <xf numFmtId="4" fontId="27" fillId="0" borderId="0" xfId="0" applyNumberFormat="1" applyFont="1" applyAlignment="1">
      <alignment/>
    </xf>
    <xf numFmtId="0" fontId="11" fillId="0" borderId="0" xfId="0" applyFont="1" applyAlignment="1">
      <alignment horizontal="left" vertical="top"/>
    </xf>
    <xf numFmtId="0" fontId="10" fillId="0" borderId="20" xfId="0" applyFont="1" applyBorder="1" applyAlignment="1" applyProtection="1">
      <alignment horizontal="left" vertical="top"/>
      <protection locked="0"/>
    </xf>
    <xf numFmtId="0" fontId="10" fillId="0" borderId="20" xfId="0" applyFont="1" applyBorder="1" applyAlignment="1" applyProtection="1">
      <alignment/>
      <protection locked="0"/>
    </xf>
    <xf numFmtId="0" fontId="7" fillId="0" borderId="20" xfId="0" applyFont="1" applyBorder="1" applyAlignment="1">
      <alignment/>
    </xf>
    <xf numFmtId="0" fontId="0" fillId="0" borderId="0" xfId="41" applyFont="1">
      <alignment/>
      <protection/>
    </xf>
    <xf numFmtId="0" fontId="29" fillId="0" borderId="0" xfId="41" applyFont="1" applyAlignment="1">
      <alignment horizontal="justify" vertical="top" wrapText="1"/>
      <protection/>
    </xf>
    <xf numFmtId="0" fontId="29" fillId="0" borderId="0" xfId="41" applyFont="1" applyAlignment="1">
      <alignment horizontal="justify" vertical="top"/>
      <protection/>
    </xf>
    <xf numFmtId="0" fontId="15" fillId="0" borderId="0" xfId="41" applyFont="1" applyAlignment="1">
      <alignment horizontal="justify" vertical="top"/>
      <protection/>
    </xf>
    <xf numFmtId="0" fontId="30" fillId="0" borderId="0" xfId="41" applyFont="1" applyAlignment="1">
      <alignment horizontal="justify" vertical="top"/>
      <protection/>
    </xf>
    <xf numFmtId="0" fontId="30" fillId="0" borderId="0" xfId="41" applyFont="1" applyAlignment="1">
      <alignment horizontal="justify" vertical="top" wrapText="1"/>
      <protection/>
    </xf>
    <xf numFmtId="0" fontId="30" fillId="0" borderId="0" xfId="0" applyFont="1" applyAlignment="1">
      <alignment horizontal="justify" vertical="top"/>
    </xf>
    <xf numFmtId="0" fontId="15" fillId="0" borderId="0" xfId="41" applyFont="1" applyAlignment="1">
      <alignment horizontal="justify" vertical="top" wrapText="1"/>
      <protection/>
    </xf>
    <xf numFmtId="0" fontId="0" fillId="0" borderId="0" xfId="0" applyFont="1" applyAlignment="1">
      <alignment wrapText="1"/>
    </xf>
    <xf numFmtId="0" fontId="28" fillId="0" borderId="0" xfId="61" applyFont="1" applyFill="1" applyAlignment="1">
      <alignment horizontal="left" vertical="top" wrapText="1"/>
      <protection/>
    </xf>
    <xf numFmtId="0" fontId="0" fillId="0" borderId="0" xfId="0" applyFill="1" applyAlignment="1">
      <alignment vertical="top" wrapText="1"/>
    </xf>
    <xf numFmtId="0" fontId="29" fillId="0" borderId="0" xfId="62" applyFont="1" applyFill="1" applyAlignment="1">
      <alignment horizontal="left" vertical="top" wrapText="1"/>
      <protection/>
    </xf>
    <xf numFmtId="0" fontId="0" fillId="0" borderId="0" xfId="0" applyFont="1" applyFill="1" applyAlignment="1">
      <alignment vertical="top" wrapText="1"/>
    </xf>
    <xf numFmtId="0" fontId="0" fillId="0" borderId="0" xfId="0" applyFont="1" applyFill="1" applyAlignment="1">
      <alignment horizontal="left"/>
    </xf>
    <xf numFmtId="4" fontId="0" fillId="0" borderId="0" xfId="0" applyNumberFormat="1" applyFont="1" applyAlignment="1">
      <alignment vertical="top" wrapText="1"/>
    </xf>
    <xf numFmtId="0" fontId="32" fillId="0" borderId="0" xfId="41" applyFont="1" applyAlignment="1">
      <alignment horizontal="justify" vertical="top" wrapText="1"/>
      <protection/>
    </xf>
    <xf numFmtId="0" fontId="0" fillId="0" borderId="0" xfId="41" applyFont="1" applyFill="1" applyAlignment="1">
      <alignment horizontal="left" vertical="top"/>
      <protection/>
    </xf>
    <xf numFmtId="0" fontId="0" fillId="0" borderId="0" xfId="41" applyFont="1" applyFill="1" applyAlignment="1">
      <alignment horizontal="justify" vertical="top"/>
      <protection/>
    </xf>
    <xf numFmtId="0" fontId="0" fillId="0" borderId="0" xfId="41" applyFont="1" applyFill="1" applyAlignment="1">
      <alignment horizontal="left"/>
      <protection/>
    </xf>
    <xf numFmtId="0" fontId="0" fillId="0" borderId="0" xfId="41" applyFont="1" applyFill="1" applyAlignment="1">
      <alignment horizontal="right"/>
      <protection/>
    </xf>
    <xf numFmtId="0" fontId="0" fillId="0" borderId="0" xfId="41" applyFont="1" applyFill="1">
      <alignment/>
      <protection/>
    </xf>
    <xf numFmtId="0" fontId="0" fillId="0" borderId="0" xfId="0" applyFill="1" applyAlignment="1">
      <alignment/>
    </xf>
    <xf numFmtId="0" fontId="0" fillId="0" borderId="0" xfId="41" applyFont="1" applyFill="1" applyAlignment="1">
      <alignment/>
      <protection/>
    </xf>
    <xf numFmtId="4" fontId="0" fillId="0" borderId="0" xfId="0" applyNumberFormat="1" applyFont="1" applyAlignment="1">
      <alignment horizontal="center"/>
    </xf>
    <xf numFmtId="3" fontId="0" fillId="0" borderId="0" xfId="41" applyNumberFormat="1" applyFont="1" applyAlignment="1">
      <alignment horizontal="right"/>
      <protection/>
    </xf>
    <xf numFmtId="3" fontId="0" fillId="0" borderId="0" xfId="0" applyNumberFormat="1" applyFont="1" applyFill="1" applyAlignment="1">
      <alignment/>
    </xf>
    <xf numFmtId="4" fontId="0" fillId="0" borderId="21" xfId="0" applyNumberFormat="1" applyFont="1" applyBorder="1" applyAlignment="1">
      <alignment/>
    </xf>
    <xf numFmtId="0" fontId="9" fillId="0" borderId="0" xfId="0" applyFont="1" applyBorder="1" applyAlignment="1">
      <alignment vertical="top"/>
    </xf>
    <xf numFmtId="0" fontId="9" fillId="0" borderId="0" xfId="0" applyFont="1" applyBorder="1" applyAlignment="1">
      <alignment horizontal="center" vertical="top"/>
    </xf>
    <xf numFmtId="0" fontId="8" fillId="0" borderId="0" xfId="0" applyFont="1" applyAlignment="1">
      <alignment vertical="top"/>
    </xf>
    <xf numFmtId="0" fontId="0" fillId="0" borderId="20" xfId="0" applyFont="1" applyBorder="1" applyAlignment="1">
      <alignment vertical="top"/>
    </xf>
    <xf numFmtId="0" fontId="0" fillId="0" borderId="20" xfId="0" applyFont="1" applyBorder="1" applyAlignment="1">
      <alignment/>
    </xf>
    <xf numFmtId="4" fontId="0" fillId="0" borderId="20" xfId="0" applyNumberFormat="1" applyFont="1" applyBorder="1" applyAlignment="1">
      <alignment/>
    </xf>
    <xf numFmtId="0" fontId="7" fillId="0" borderId="0" xfId="0" applyFont="1" applyBorder="1" applyAlignment="1">
      <alignment vertical="top"/>
    </xf>
    <xf numFmtId="49" fontId="0" fillId="0" borderId="0" xfId="41" applyNumberFormat="1" applyFont="1" applyAlignment="1">
      <alignment horizontal="left" vertical="top"/>
      <protection/>
    </xf>
    <xf numFmtId="1" fontId="0" fillId="0" borderId="0" xfId="41" applyNumberFormat="1" applyFont="1" applyAlignment="1">
      <alignment horizontal="right"/>
      <protection/>
    </xf>
    <xf numFmtId="4" fontId="0" fillId="0" borderId="0" xfId="64" applyNumberFormat="1" applyFont="1" applyFill="1" applyBorder="1" applyAlignment="1" applyProtection="1">
      <alignment horizontal="right"/>
      <protection/>
    </xf>
    <xf numFmtId="0" fontId="0" fillId="0" borderId="0" xfId="45" applyFont="1" applyFill="1" applyAlignment="1">
      <alignment vertical="top" wrapText="1"/>
      <protection/>
    </xf>
    <xf numFmtId="0" fontId="0" fillId="0" borderId="0" xfId="45" applyFont="1" applyAlignment="1">
      <alignment vertical="top" wrapText="1"/>
      <protection/>
    </xf>
    <xf numFmtId="49" fontId="0" fillId="0" borderId="0" xfId="41" applyNumberFormat="1" applyFont="1" applyAlignment="1">
      <alignment vertical="top" wrapText="1"/>
      <protection/>
    </xf>
    <xf numFmtId="49" fontId="0" fillId="0" borderId="0" xfId="0" applyNumberFormat="1" applyFont="1" applyAlignment="1">
      <alignment vertical="top" wrapText="1"/>
    </xf>
    <xf numFmtId="0" fontId="0" fillId="0" borderId="0" xfId="0" applyFont="1" applyAlignment="1">
      <alignment horizontal="center"/>
    </xf>
    <xf numFmtId="0" fontId="0" fillId="0" borderId="0" xfId="0" applyFont="1" applyAlignment="1">
      <alignment vertical="top"/>
    </xf>
    <xf numFmtId="0" fontId="0" fillId="0" borderId="0" xfId="0" applyFont="1" applyAlignment="1">
      <alignment vertical="top" wrapText="1"/>
    </xf>
    <xf numFmtId="4" fontId="33" fillId="0" borderId="0" xfId="0" applyNumberFormat="1" applyFont="1" applyAlignment="1">
      <alignment/>
    </xf>
    <xf numFmtId="0" fontId="0" fillId="0" borderId="0" xfId="0" applyFont="1" applyAlignment="1">
      <alignment horizontal="right"/>
    </xf>
    <xf numFmtId="0" fontId="0" fillId="0" borderId="0" xfId="41" applyFont="1" applyFill="1" applyAlignment="1">
      <alignment vertical="top"/>
      <protection/>
    </xf>
    <xf numFmtId="4" fontId="15" fillId="0" borderId="22" xfId="0" applyNumberFormat="1" applyFont="1" applyBorder="1" applyAlignment="1">
      <alignment/>
    </xf>
    <xf numFmtId="0" fontId="7" fillId="31" borderId="0" xfId="0" applyFont="1" applyFill="1" applyBorder="1" applyAlignment="1">
      <alignment horizontal="right"/>
    </xf>
    <xf numFmtId="0" fontId="0" fillId="0" borderId="0" xfId="0" applyFont="1" applyBorder="1" applyAlignment="1">
      <alignment horizontal="right" vertical="top"/>
    </xf>
    <xf numFmtId="0" fontId="27" fillId="0" borderId="0" xfId="0" applyFont="1" applyAlignment="1">
      <alignment horizontal="left"/>
    </xf>
    <xf numFmtId="0" fontId="27" fillId="0" borderId="0" xfId="0" applyFont="1" applyBorder="1" applyAlignment="1">
      <alignment horizontal="right" vertical="top"/>
    </xf>
    <xf numFmtId="0" fontId="27" fillId="0" borderId="0" xfId="0" applyFont="1" applyBorder="1" applyAlignment="1">
      <alignment/>
    </xf>
    <xf numFmtId="0" fontId="11" fillId="0" borderId="23" xfId="0" applyFont="1" applyBorder="1" applyAlignment="1">
      <alignment horizontal="left" vertical="top"/>
    </xf>
    <xf numFmtId="0" fontId="15" fillId="0" borderId="23" xfId="0" applyFont="1" applyBorder="1" applyAlignment="1">
      <alignment horizontal="center"/>
    </xf>
    <xf numFmtId="0" fontId="15" fillId="0" borderId="23" xfId="0" applyFont="1" applyBorder="1" applyAlignment="1">
      <alignment horizontal="left"/>
    </xf>
    <xf numFmtId="0" fontId="15" fillId="0" borderId="23" xfId="0" applyFont="1" applyBorder="1" applyAlignment="1">
      <alignment horizontal="right" vertical="top"/>
    </xf>
    <xf numFmtId="0" fontId="15" fillId="0" borderId="23" xfId="0" applyFont="1" applyBorder="1" applyAlignment="1">
      <alignment/>
    </xf>
    <xf numFmtId="4" fontId="15" fillId="0" borderId="23" xfId="0" applyNumberFormat="1" applyFont="1" applyBorder="1" applyAlignment="1">
      <alignment/>
    </xf>
    <xf numFmtId="0" fontId="15" fillId="0" borderId="0" xfId="0" applyFont="1" applyAlignment="1">
      <alignment/>
    </xf>
    <xf numFmtId="0" fontId="27" fillId="0" borderId="0" xfId="0" applyFont="1" applyBorder="1" applyAlignment="1">
      <alignment horizontal="center"/>
    </xf>
    <xf numFmtId="0" fontId="27" fillId="0" borderId="0" xfId="0" applyFont="1" applyBorder="1" applyAlignment="1">
      <alignment horizontal="left"/>
    </xf>
    <xf numFmtId="4" fontId="27" fillId="0" borderId="0" xfId="0" applyNumberFormat="1" applyFont="1" applyBorder="1" applyAlignment="1">
      <alignment/>
    </xf>
    <xf numFmtId="0" fontId="34" fillId="0" borderId="0" xfId="0" applyFont="1" applyAlignment="1">
      <alignment horizontal="left"/>
    </xf>
    <xf numFmtId="168" fontId="0" fillId="0" borderId="0" xfId="64" applyNumberFormat="1" applyFont="1" applyFill="1" applyBorder="1" applyAlignment="1" applyProtection="1">
      <alignment wrapText="1"/>
      <protection/>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xf>
    <xf numFmtId="0" fontId="2" fillId="0" borderId="0" xfId="0" applyFont="1" applyAlignment="1">
      <alignment horizontal="right"/>
    </xf>
    <xf numFmtId="168" fontId="2" fillId="0" borderId="0" xfId="64" applyNumberFormat="1" applyFont="1" applyFill="1" applyBorder="1" applyAlignment="1" applyProtection="1">
      <alignment horizontal="right"/>
      <protection/>
    </xf>
    <xf numFmtId="168" fontId="2" fillId="0" borderId="0" xfId="64" applyNumberFormat="1" applyFont="1" applyFill="1" applyBorder="1" applyAlignment="1" applyProtection="1">
      <alignment/>
      <protection/>
    </xf>
    <xf numFmtId="0" fontId="2" fillId="0" borderId="0" xfId="0" applyFont="1" applyAlignment="1">
      <alignment/>
    </xf>
    <xf numFmtId="4" fontId="0" fillId="0" borderId="0" xfId="0" applyNumberFormat="1" applyFont="1" applyAlignment="1">
      <alignment horizontal="left"/>
    </xf>
    <xf numFmtId="49" fontId="2" fillId="0" borderId="0" xfId="0" applyNumberFormat="1" applyFont="1" applyAlignment="1">
      <alignment horizontal="left" vertical="top"/>
    </xf>
    <xf numFmtId="49" fontId="2" fillId="0" borderId="0" xfId="0" applyNumberFormat="1" applyFont="1" applyAlignment="1">
      <alignment horizontal="justify" vertical="top" wrapText="1"/>
    </xf>
    <xf numFmtId="0" fontId="2" fillId="0" borderId="0" xfId="0" applyFont="1" applyAlignment="1">
      <alignment horizontal="left" wrapText="1"/>
    </xf>
    <xf numFmtId="0" fontId="2" fillId="0" borderId="0" xfId="0" applyFont="1" applyAlignment="1">
      <alignment horizontal="right" wrapText="1"/>
    </xf>
    <xf numFmtId="4" fontId="2" fillId="0" borderId="0" xfId="0" applyNumberFormat="1" applyFont="1" applyAlignment="1">
      <alignment wrapText="1"/>
    </xf>
    <xf numFmtId="4" fontId="2" fillId="0" borderId="0" xfId="0" applyNumberFormat="1" applyFont="1" applyAlignment="1">
      <alignment/>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4" fontId="0" fillId="0" borderId="0" xfId="0" applyNumberFormat="1" applyFont="1" applyBorder="1" applyAlignment="1">
      <alignment horizontal="right" vertical="center"/>
    </xf>
    <xf numFmtId="4" fontId="0" fillId="0" borderId="0" xfId="0" applyNumberFormat="1" applyFont="1" applyBorder="1" applyAlignment="1">
      <alignment horizontal="right" vertical="top"/>
    </xf>
    <xf numFmtId="49" fontId="0" fillId="0" borderId="16" xfId="0" applyNumberFormat="1" applyFont="1" applyBorder="1" applyAlignment="1">
      <alignment vertical="top"/>
    </xf>
    <xf numFmtId="0" fontId="0" fillId="0" borderId="16" xfId="0" applyFont="1" applyBorder="1" applyAlignment="1">
      <alignment vertical="center"/>
    </xf>
    <xf numFmtId="4" fontId="0" fillId="0" borderId="16" xfId="0" applyNumberFormat="1" applyFont="1" applyBorder="1" applyAlignment="1">
      <alignment horizontal="right" vertical="center"/>
    </xf>
    <xf numFmtId="4" fontId="0" fillId="0" borderId="16" xfId="0" applyNumberFormat="1" applyFont="1" applyBorder="1" applyAlignment="1">
      <alignment horizontal="right" vertical="top"/>
    </xf>
    <xf numFmtId="4" fontId="0" fillId="0" borderId="0" xfId="0" applyNumberFormat="1" applyFont="1" applyAlignment="1">
      <alignment horizontal="justify" vertical="top"/>
    </xf>
    <xf numFmtId="4" fontId="15" fillId="0" borderId="0" xfId="0" applyNumberFormat="1" applyFont="1" applyBorder="1" applyAlignment="1">
      <alignment horizontal="right"/>
    </xf>
    <xf numFmtId="0" fontId="15" fillId="0" borderId="0" xfId="0" applyFont="1" applyAlignment="1">
      <alignment horizontal="left" vertical="top"/>
    </xf>
    <xf numFmtId="4" fontId="15" fillId="0" borderId="0" xfId="0" applyNumberFormat="1" applyFont="1" applyBorder="1" applyAlignment="1">
      <alignment vertical="top"/>
    </xf>
    <xf numFmtId="4" fontId="15" fillId="0" borderId="24" xfId="0" applyNumberFormat="1" applyFont="1" applyBorder="1" applyAlignment="1">
      <alignment vertical="center"/>
    </xf>
    <xf numFmtId="4" fontId="15" fillId="0" borderId="16" xfId="0" applyNumberFormat="1" applyFont="1" applyBorder="1" applyAlignment="1">
      <alignment vertical="center"/>
    </xf>
    <xf numFmtId="4" fontId="0" fillId="0" borderId="0" xfId="0" applyNumberFormat="1" applyFont="1" applyFill="1" applyAlignment="1">
      <alignment vertical="top"/>
    </xf>
    <xf numFmtId="0" fontId="0" fillId="0" borderId="0" xfId="0" applyFont="1" applyFill="1" applyAlignment="1">
      <alignment vertical="top"/>
    </xf>
    <xf numFmtId="0" fontId="7" fillId="0" borderId="0" xfId="0" applyFont="1" applyFill="1" applyBorder="1" applyAlignment="1">
      <alignment/>
    </xf>
    <xf numFmtId="0" fontId="7" fillId="0" borderId="0" xfId="0" applyFont="1" applyFill="1" applyAlignment="1">
      <alignment/>
    </xf>
    <xf numFmtId="4" fontId="18" fillId="0" borderId="0" xfId="0" applyNumberFormat="1" applyFont="1" applyFill="1" applyAlignment="1">
      <alignment/>
    </xf>
    <xf numFmtId="0" fontId="0" fillId="0" borderId="0" xfId="0" applyFill="1" applyAlignment="1">
      <alignment horizontal="justify" vertical="top" wrapText="1"/>
    </xf>
    <xf numFmtId="4" fontId="20" fillId="0" borderId="0" xfId="0" applyNumberFormat="1" applyFont="1" applyFill="1" applyAlignment="1">
      <alignment/>
    </xf>
    <xf numFmtId="0" fontId="23" fillId="0" borderId="0" xfId="0" applyFont="1" applyFill="1" applyAlignment="1">
      <alignment/>
    </xf>
    <xf numFmtId="0" fontId="0" fillId="0" borderId="0" xfId="0" applyFont="1" applyFill="1" applyAlignment="1">
      <alignment/>
    </xf>
    <xf numFmtId="4" fontId="0" fillId="0" borderId="0" xfId="0" applyNumberFormat="1" applyFont="1" applyFill="1" applyAlignment="1">
      <alignment/>
    </xf>
    <xf numFmtId="165" fontId="0" fillId="0" borderId="0" xfId="0" applyNumberFormat="1" applyFont="1" applyFill="1" applyAlignment="1">
      <alignment/>
    </xf>
    <xf numFmtId="0" fontId="0" fillId="0" borderId="0" xfId="0" applyNumberFormat="1" applyFont="1" applyFill="1" applyAlignment="1">
      <alignment horizontal="justify" vertical="top" wrapText="1"/>
    </xf>
    <xf numFmtId="4" fontId="0" fillId="0" borderId="0" xfId="0" applyNumberFormat="1" applyFill="1" applyAlignment="1">
      <alignment/>
    </xf>
    <xf numFmtId="0" fontId="0" fillId="0" borderId="0" xfId="0" applyFont="1" applyFill="1" applyBorder="1" applyAlignment="1">
      <alignment/>
    </xf>
    <xf numFmtId="0" fontId="0" fillId="0" borderId="16" xfId="0" applyFont="1" applyFill="1" applyBorder="1" applyAlignment="1">
      <alignment/>
    </xf>
    <xf numFmtId="4" fontId="15" fillId="0" borderId="0" xfId="0" applyNumberFormat="1" applyFont="1" applyFill="1" applyBorder="1" applyAlignment="1">
      <alignment/>
    </xf>
    <xf numFmtId="0" fontId="11" fillId="0" borderId="0" xfId="0" applyFont="1" applyBorder="1" applyAlignment="1">
      <alignment horizontal="left" vertical="top"/>
    </xf>
    <xf numFmtId="0" fontId="12" fillId="0" borderId="0" xfId="0" applyFont="1" applyBorder="1" applyAlignment="1">
      <alignment vertical="top" wrapText="1"/>
    </xf>
    <xf numFmtId="0" fontId="0" fillId="0" borderId="0" xfId="0" applyFont="1" applyFill="1" applyBorder="1" applyAlignment="1">
      <alignment horizontal="left" vertical="top" wrapText="1"/>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_List1" xfId="41"/>
    <cellStyle name="Navadno_Topl crpalka" xfId="42"/>
    <cellStyle name="Nevtralno" xfId="43"/>
    <cellStyle name="Normal_JES-popis ogrevanje-PGD" xfId="44"/>
    <cellStyle name="Normal_Popis - Livarna" xfId="45"/>
    <cellStyle name="Normal_popis imp nova" xfId="46"/>
    <cellStyle name="Normal_popis OPH"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17" xfId="61"/>
    <cellStyle name="S31" xfId="62"/>
    <cellStyle name="Slabo" xfId="63"/>
    <cellStyle name="Currency" xfId="64"/>
    <cellStyle name="Currency [0]" xfId="65"/>
    <cellStyle name="Comma" xfId="66"/>
    <cellStyle name="Comma [0]" xfId="67"/>
    <cellStyle name="Vnos" xfId="68"/>
    <cellStyle name="Vsot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2E0A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AA97"/>
      <rgbColor rgb="00CC99FF"/>
      <rgbColor rgb="00FFCC99"/>
      <rgbColor rgb="003366FF"/>
      <rgbColor rgb="0033CCCC"/>
      <rgbColor rgb="0099CC00"/>
      <rgbColor rgb="00FFCC00"/>
      <rgbColor rgb="00FF9900"/>
      <rgbColor rgb="00EF413D"/>
      <rgbColor rgb="00336666"/>
      <rgbColor rgb="00999933"/>
      <rgbColor rgb="00003366"/>
      <rgbColor rgb="00339966"/>
      <rgbColor rgb="00003300"/>
      <rgbColor rgb="00333300"/>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30"/>
  <sheetViews>
    <sheetView zoomScaleSheetLayoutView="100" zoomScalePageLayoutView="0" workbookViewId="0" topLeftCell="A1">
      <selection activeCell="E8" sqref="E8"/>
    </sheetView>
  </sheetViews>
  <sheetFormatPr defaultColWidth="9.140625" defaultRowHeight="12.75"/>
  <cols>
    <col min="1" max="1" width="5.421875" style="1" customWidth="1"/>
    <col min="2" max="2" width="36.7109375" style="1" customWidth="1"/>
    <col min="3" max="3" width="9.00390625" style="1" customWidth="1"/>
    <col min="4" max="4" width="13.28125" style="1" customWidth="1"/>
    <col min="5" max="5" width="16.421875" style="1" customWidth="1"/>
    <col min="6" max="6" width="9.00390625" style="2" customWidth="1"/>
    <col min="7" max="7" width="2.57421875" style="3" customWidth="1"/>
    <col min="8" max="8" width="7.28125" style="4" customWidth="1"/>
    <col min="9" max="9" width="12.7109375" style="2" customWidth="1"/>
    <col min="10" max="16384" width="9.140625" style="1" customWidth="1"/>
  </cols>
  <sheetData>
    <row r="2" spans="1:7" s="10" customFormat="1" ht="14.25">
      <c r="A2" s="5" t="s">
        <v>0</v>
      </c>
      <c r="B2" s="6"/>
      <c r="C2" s="7"/>
      <c r="D2" s="8"/>
      <c r="E2" s="9"/>
      <c r="G2" s="11"/>
    </row>
    <row r="3" spans="1:7" s="10" customFormat="1" ht="14.25">
      <c r="A3" s="12" t="s">
        <v>1</v>
      </c>
      <c r="B3" s="13"/>
      <c r="C3" s="14"/>
      <c r="D3" s="8"/>
      <c r="E3" s="9"/>
      <c r="G3" s="11"/>
    </row>
    <row r="4" spans="1:7" s="10" customFormat="1" ht="14.25">
      <c r="A4" s="12" t="s">
        <v>2</v>
      </c>
      <c r="B4" s="13"/>
      <c r="C4" s="14"/>
      <c r="D4" s="8"/>
      <c r="E4" s="9"/>
      <c r="G4" s="11"/>
    </row>
    <row r="5" spans="1:7" s="10" customFormat="1" ht="14.25">
      <c r="A5" s="12" t="s">
        <v>3</v>
      </c>
      <c r="B5" s="13"/>
      <c r="C5" s="14"/>
      <c r="D5" s="8"/>
      <c r="E5" s="9"/>
      <c r="G5" s="11"/>
    </row>
    <row r="6" spans="1:7" s="15" customFormat="1" ht="14.25">
      <c r="A6" s="12" t="s">
        <v>4</v>
      </c>
      <c r="B6" s="13"/>
      <c r="C6" s="14"/>
      <c r="D6" s="8"/>
      <c r="E6" s="9"/>
      <c r="G6" s="16"/>
    </row>
    <row r="7" spans="1:7" s="10" customFormat="1" ht="14.25">
      <c r="A7" s="12" t="s">
        <v>5</v>
      </c>
      <c r="B7" s="13"/>
      <c r="C7" s="14"/>
      <c r="D7" s="8"/>
      <c r="E7" s="17"/>
      <c r="G7" s="11"/>
    </row>
    <row r="8" spans="1:7" s="10" customFormat="1" ht="14.25">
      <c r="A8" s="18" t="s">
        <v>6</v>
      </c>
      <c r="B8" s="19"/>
      <c r="C8" s="20"/>
      <c r="D8" s="8"/>
      <c r="E8" s="17"/>
      <c r="G8" s="11"/>
    </row>
    <row r="9" spans="1:9" ht="15">
      <c r="A9" s="21"/>
      <c r="B9" s="22"/>
      <c r="C9" s="22"/>
      <c r="D9" s="22"/>
      <c r="E9" s="22"/>
      <c r="F9" s="23"/>
      <c r="G9" s="24"/>
      <c r="H9" s="25"/>
      <c r="I9" s="23"/>
    </row>
    <row r="10" spans="1:9" ht="15">
      <c r="A10" s="21"/>
      <c r="B10" s="22"/>
      <c r="C10" s="22"/>
      <c r="D10" s="22"/>
      <c r="E10" s="22"/>
      <c r="F10" s="23"/>
      <c r="G10" s="24"/>
      <c r="H10" s="25"/>
      <c r="I10" s="23"/>
    </row>
    <row r="11" spans="1:9" ht="15">
      <c r="A11" s="21"/>
      <c r="B11" s="22"/>
      <c r="C11" s="22"/>
      <c r="D11" s="22"/>
      <c r="E11" s="22"/>
      <c r="F11" s="23"/>
      <c r="G11" s="24"/>
      <c r="H11" s="25"/>
      <c r="I11" s="23"/>
    </row>
    <row r="12" spans="1:8" ht="15">
      <c r="A12" s="22"/>
      <c r="B12" s="22"/>
      <c r="C12" s="22"/>
      <c r="D12" s="22"/>
      <c r="E12" s="22"/>
      <c r="F12" s="23"/>
      <c r="G12" s="24"/>
      <c r="H12" s="25"/>
    </row>
    <row r="13" spans="1:9" s="27" customFormat="1" ht="18">
      <c r="A13" s="26" t="s">
        <v>7</v>
      </c>
      <c r="F13" s="28"/>
      <c r="G13" s="29"/>
      <c r="H13" s="30"/>
      <c r="I13" s="28"/>
    </row>
    <row r="14" spans="6:9" s="31" customFormat="1" ht="18.75" customHeight="1">
      <c r="F14" s="32"/>
      <c r="G14" s="33"/>
      <c r="H14" s="34"/>
      <c r="I14" s="32"/>
    </row>
    <row r="15" spans="1:7" s="37" customFormat="1" ht="15">
      <c r="A15" s="35" t="s">
        <v>8</v>
      </c>
      <c r="B15" s="36"/>
      <c r="E15" s="38">
        <f>OgrevHlajenje!F410</f>
        <v>0</v>
      </c>
      <c r="F15" s="39"/>
      <c r="G15" s="39"/>
    </row>
    <row r="16" spans="1:7" s="37" customFormat="1" ht="15">
      <c r="A16" s="40" t="s">
        <v>9</v>
      </c>
      <c r="B16" s="36"/>
      <c r="E16" s="38">
        <f>Prezracevanje!F152</f>
        <v>0</v>
      </c>
      <c r="F16" s="39"/>
      <c r="G16" s="39"/>
    </row>
    <row r="17" spans="1:7" s="42" customFormat="1" ht="15">
      <c r="A17" s="295" t="s">
        <v>10</v>
      </c>
      <c r="B17" s="295"/>
      <c r="C17" s="37"/>
      <c r="D17" s="37"/>
      <c r="E17" s="38">
        <f>Voda!F201</f>
        <v>0</v>
      </c>
      <c r="F17" s="37"/>
      <c r="G17" s="38"/>
    </row>
    <row r="18" spans="1:7" s="42" customFormat="1" ht="15">
      <c r="A18" s="41" t="s">
        <v>11</v>
      </c>
      <c r="B18" s="41"/>
      <c r="C18" s="37"/>
      <c r="D18" s="37"/>
      <c r="E18" s="38">
        <f>Povezava!F52</f>
        <v>0</v>
      </c>
      <c r="F18" s="37"/>
      <c r="G18" s="38"/>
    </row>
    <row r="19" spans="6:9" s="31" customFormat="1" ht="6.75" customHeight="1">
      <c r="F19" s="32"/>
      <c r="G19" s="33"/>
      <c r="H19" s="34"/>
      <c r="I19" s="32"/>
    </row>
    <row r="20" spans="1:9" s="49" customFormat="1" ht="15">
      <c r="A20" s="43"/>
      <c r="B20" s="43" t="s">
        <v>12</v>
      </c>
      <c r="C20" s="44" t="s">
        <v>13</v>
      </c>
      <c r="D20" s="44"/>
      <c r="E20" s="45">
        <f>SUM(E15:E18)</f>
        <v>0</v>
      </c>
      <c r="F20" s="46"/>
      <c r="G20" s="47"/>
      <c r="H20" s="48"/>
      <c r="I20" s="46"/>
    </row>
    <row r="21" spans="2:9" s="50" customFormat="1" ht="15">
      <c r="B21" s="51" t="s">
        <v>14</v>
      </c>
      <c r="C21" s="52">
        <v>0.22</v>
      </c>
      <c r="D21" s="52"/>
      <c r="E21" s="53">
        <f>PRODUCT(E20,0.22)</f>
        <v>0</v>
      </c>
      <c r="F21" s="54"/>
      <c r="G21" s="55"/>
      <c r="H21" s="56"/>
      <c r="I21" s="54"/>
    </row>
    <row r="22" spans="2:5" ht="15.75">
      <c r="B22" s="57" t="s">
        <v>15</v>
      </c>
      <c r="E22" s="45">
        <f>SUM(E20+E21)</f>
        <v>0</v>
      </c>
    </row>
    <row r="24" spans="1:4" ht="16.5" customHeight="1">
      <c r="A24" s="296" t="s">
        <v>16</v>
      </c>
      <c r="B24" s="296"/>
      <c r="C24" s="296"/>
      <c r="D24" s="296"/>
    </row>
    <row r="25" spans="1:4" ht="15">
      <c r="A25" s="296"/>
      <c r="B25" s="296"/>
      <c r="C25" s="296"/>
      <c r="D25" s="296"/>
    </row>
    <row r="26" spans="1:4" ht="15">
      <c r="A26" s="296"/>
      <c r="B26" s="296"/>
      <c r="C26" s="296"/>
      <c r="D26" s="296"/>
    </row>
    <row r="27" spans="1:4" ht="15">
      <c r="A27" s="296"/>
      <c r="B27" s="296"/>
      <c r="C27" s="296"/>
      <c r="D27" s="296"/>
    </row>
    <row r="28" spans="1:4" ht="15">
      <c r="A28" s="296"/>
      <c r="B28" s="296"/>
      <c r="C28" s="296"/>
      <c r="D28" s="296"/>
    </row>
    <row r="29" spans="1:4" ht="24.75" customHeight="1">
      <c r="A29" s="296"/>
      <c r="B29" s="296"/>
      <c r="C29" s="296"/>
      <c r="D29" s="296"/>
    </row>
    <row r="30" ht="15">
      <c r="A30" s="50" t="s">
        <v>17</v>
      </c>
    </row>
  </sheetData>
  <sheetProtection selectLockedCells="1" selectUnlockedCells="1"/>
  <mergeCells count="2">
    <mergeCell ref="A17:B17"/>
    <mergeCell ref="A24:D29"/>
  </mergeCells>
  <printOptions/>
  <pageMargins left="0.9055118110236221" right="0.7480314960629921" top="0.984251968503937" bottom="0.984251968503937" header="0.5118110236220472" footer="0.5118110236220472"/>
  <pageSetup horizontalDpi="300" verticalDpi="300" orientation="portrait" paperSize="9" r:id="rId1"/>
  <headerFooter alignWithMargins="0">
    <oddFooter>&amp;CStran &amp;P od &amp;N</oddFooter>
  </headerFooter>
</worksheet>
</file>

<file path=xl/worksheets/sheet2.xml><?xml version="1.0" encoding="utf-8"?>
<worksheet xmlns="http://schemas.openxmlformats.org/spreadsheetml/2006/main" xmlns:r="http://schemas.openxmlformats.org/officeDocument/2006/relationships">
  <dimension ref="A1:IV410"/>
  <sheetViews>
    <sheetView tabSelected="1" zoomScaleSheetLayoutView="100" zoomScalePageLayoutView="0" workbookViewId="0" topLeftCell="A94">
      <selection activeCell="B99" sqref="B99"/>
    </sheetView>
  </sheetViews>
  <sheetFormatPr defaultColWidth="9.140625" defaultRowHeight="12.75"/>
  <cols>
    <col min="1" max="1" width="4.8515625" style="58" customWidth="1"/>
    <col min="2" max="2" width="44.00390625" style="59" customWidth="1"/>
    <col min="3" max="3" width="6.28125" style="60" customWidth="1"/>
    <col min="4" max="4" width="5.8515625" style="61" customWidth="1"/>
    <col min="5" max="5" width="9.140625" style="61" customWidth="1"/>
    <col min="6" max="6" width="13.28125" style="62" customWidth="1"/>
    <col min="7" max="7" width="22.00390625" style="282" customWidth="1"/>
    <col min="8" max="8" width="31.28125" style="282" customWidth="1"/>
    <col min="9" max="16384" width="9.140625" style="61" customWidth="1"/>
  </cols>
  <sheetData>
    <row r="1" spans="1:8" s="17" customFormat="1" ht="14.25">
      <c r="A1" s="5" t="s">
        <v>0</v>
      </c>
      <c r="B1" s="6"/>
      <c r="C1" s="7"/>
      <c r="F1" s="63"/>
      <c r="G1" s="281"/>
      <c r="H1" s="281"/>
    </row>
    <row r="2" spans="1:8" s="17" customFormat="1" ht="14.25">
      <c r="A2" s="12" t="s">
        <v>1</v>
      </c>
      <c r="B2" s="13"/>
      <c r="C2" s="14"/>
      <c r="F2" s="63"/>
      <c r="G2" s="281"/>
      <c r="H2" s="281"/>
    </row>
    <row r="3" spans="1:8" s="17" customFormat="1" ht="14.25">
      <c r="A3" s="12" t="s">
        <v>2</v>
      </c>
      <c r="B3" s="13"/>
      <c r="C3" s="14"/>
      <c r="F3" s="63"/>
      <c r="G3" s="281"/>
      <c r="H3" s="281"/>
    </row>
    <row r="4" spans="1:8" s="17" customFormat="1" ht="14.25">
      <c r="A4" s="12" t="s">
        <v>3</v>
      </c>
      <c r="B4" s="13"/>
      <c r="C4" s="14"/>
      <c r="F4" s="63"/>
      <c r="G4" s="281"/>
      <c r="H4" s="281"/>
    </row>
    <row r="5" spans="1:6" ht="14.25">
      <c r="A5" s="12" t="s">
        <v>4</v>
      </c>
      <c r="B5" s="13"/>
      <c r="C5" s="14"/>
      <c r="D5" s="37"/>
      <c r="E5" s="37"/>
      <c r="F5" s="38"/>
    </row>
    <row r="6" spans="1:6" ht="14.25">
      <c r="A6" s="12" t="s">
        <v>5</v>
      </c>
      <c r="B6" s="13"/>
      <c r="C6" s="14"/>
      <c r="D6" s="37"/>
      <c r="E6" s="37"/>
      <c r="F6" s="38"/>
    </row>
    <row r="7" spans="1:6" ht="14.25">
      <c r="A7" s="18" t="s">
        <v>6</v>
      </c>
      <c r="B7" s="19"/>
      <c r="C7" s="20"/>
      <c r="D7" s="37"/>
      <c r="E7" s="37"/>
      <c r="F7" s="38"/>
    </row>
    <row r="8" spans="1:6" ht="14.25">
      <c r="A8" s="64"/>
      <c r="B8" s="65"/>
      <c r="C8" s="66"/>
      <c r="D8" s="37"/>
      <c r="E8" s="37"/>
      <c r="F8" s="38"/>
    </row>
    <row r="9" spans="1:5" ht="14.25">
      <c r="A9" s="67"/>
      <c r="B9" s="65"/>
      <c r="C9" s="66"/>
      <c r="D9" s="37"/>
      <c r="E9" s="37"/>
    </row>
    <row r="10" spans="1:8" s="10" customFormat="1" ht="18">
      <c r="A10" s="26" t="s">
        <v>18</v>
      </c>
      <c r="B10" s="68"/>
      <c r="C10" s="69"/>
      <c r="F10" s="11"/>
      <c r="G10" s="82"/>
      <c r="H10" s="82"/>
    </row>
    <row r="11" spans="1:8" s="10" customFormat="1" ht="18">
      <c r="A11" s="26"/>
      <c r="B11" s="68"/>
      <c r="C11" s="69"/>
      <c r="F11" s="11"/>
      <c r="G11" s="82"/>
      <c r="H11" s="82"/>
    </row>
    <row r="12" spans="1:2" ht="15">
      <c r="A12" s="70" t="s">
        <v>8</v>
      </c>
      <c r="B12" s="71"/>
    </row>
    <row r="13" spans="1:6" ht="10.5" customHeight="1">
      <c r="A13" s="72"/>
      <c r="B13" s="73"/>
      <c r="C13" s="74"/>
      <c r="D13" s="75"/>
      <c r="E13" s="76"/>
      <c r="F13" s="76"/>
    </row>
    <row r="14" spans="1:6" ht="15.75" customHeight="1">
      <c r="A14" s="77"/>
      <c r="B14" s="78"/>
      <c r="C14" s="35"/>
      <c r="D14" s="79"/>
      <c r="E14" s="39"/>
      <c r="F14" s="39"/>
    </row>
    <row r="15" spans="1:8" s="10" customFormat="1" ht="140.25">
      <c r="A15" s="80" t="s">
        <v>19</v>
      </c>
      <c r="B15" s="81" t="s">
        <v>20</v>
      </c>
      <c r="C15" s="82"/>
      <c r="D15" s="82"/>
      <c r="E15" s="82"/>
      <c r="F15" s="83"/>
      <c r="G15" s="99"/>
      <c r="H15" s="82"/>
    </row>
    <row r="16" spans="1:8" s="10" customFormat="1" ht="12.75">
      <c r="A16" s="80"/>
      <c r="B16" s="84" t="s">
        <v>21</v>
      </c>
      <c r="C16" s="82"/>
      <c r="D16" s="82"/>
      <c r="E16" s="82"/>
      <c r="F16" s="83"/>
      <c r="G16" s="99"/>
      <c r="H16" s="82"/>
    </row>
    <row r="17" spans="1:8" s="10" customFormat="1" ht="114.75">
      <c r="A17" s="80"/>
      <c r="B17" s="85" t="s">
        <v>22</v>
      </c>
      <c r="C17" s="82"/>
      <c r="D17" s="82"/>
      <c r="E17" s="82"/>
      <c r="F17" s="83"/>
      <c r="G17" s="99"/>
      <c r="H17" s="82"/>
    </row>
    <row r="18" spans="1:8" s="10" customFormat="1" ht="51">
      <c r="A18" s="80"/>
      <c r="B18" s="85" t="s">
        <v>23</v>
      </c>
      <c r="C18" s="82"/>
      <c r="D18" s="82"/>
      <c r="E18" s="82"/>
      <c r="F18" s="83"/>
      <c r="G18" s="99"/>
      <c r="H18" s="82"/>
    </row>
    <row r="19" spans="1:8" s="10" customFormat="1" ht="12.75">
      <c r="A19" s="80"/>
      <c r="B19" s="85" t="s">
        <v>24</v>
      </c>
      <c r="C19" s="82"/>
      <c r="D19" s="82"/>
      <c r="E19" s="82"/>
      <c r="F19" s="83"/>
      <c r="G19" s="99"/>
      <c r="H19" s="82"/>
    </row>
    <row r="20" spans="1:8" s="10" customFormat="1" ht="63.75">
      <c r="A20" s="80"/>
      <c r="B20" s="85" t="s">
        <v>25</v>
      </c>
      <c r="C20" s="82"/>
      <c r="D20" s="82"/>
      <c r="E20" s="82"/>
      <c r="F20" s="83"/>
      <c r="G20" s="99"/>
      <c r="H20" s="82"/>
    </row>
    <row r="21" spans="1:8" s="10" customFormat="1" ht="25.5">
      <c r="A21" s="80"/>
      <c r="B21" s="85" t="s">
        <v>26</v>
      </c>
      <c r="C21" s="82"/>
      <c r="D21" s="82"/>
      <c r="E21" s="82"/>
      <c r="F21" s="83"/>
      <c r="G21" s="99"/>
      <c r="H21" s="82"/>
    </row>
    <row r="22" spans="1:8" s="10" customFormat="1" ht="38.25">
      <c r="A22" s="80"/>
      <c r="B22" s="85" t="s">
        <v>27</v>
      </c>
      <c r="C22" s="82"/>
      <c r="D22" s="82"/>
      <c r="E22" s="82"/>
      <c r="F22" s="83"/>
      <c r="G22" s="99"/>
      <c r="H22" s="82"/>
    </row>
    <row r="23" spans="1:8" s="10" customFormat="1" ht="89.25">
      <c r="A23" s="80"/>
      <c r="B23" s="85" t="s">
        <v>28</v>
      </c>
      <c r="C23" s="82"/>
      <c r="D23" s="82"/>
      <c r="E23" s="82"/>
      <c r="F23" s="83"/>
      <c r="G23" s="99"/>
      <c r="H23" s="82"/>
    </row>
    <row r="24" spans="1:8" s="10" customFormat="1" ht="12.75">
      <c r="A24" s="80"/>
      <c r="B24" s="85" t="s">
        <v>29</v>
      </c>
      <c r="C24" s="82"/>
      <c r="D24" s="82"/>
      <c r="E24" s="82"/>
      <c r="F24" s="83"/>
      <c r="G24" s="99"/>
      <c r="H24" s="82"/>
    </row>
    <row r="25" spans="1:8" s="10" customFormat="1" ht="25.5">
      <c r="A25" s="80"/>
      <c r="B25" s="85" t="s">
        <v>30</v>
      </c>
      <c r="C25" s="82"/>
      <c r="D25" s="82"/>
      <c r="E25" s="82"/>
      <c r="F25" s="83"/>
      <c r="G25" s="99"/>
      <c r="H25" s="82"/>
    </row>
    <row r="26" spans="1:8" s="10" customFormat="1" ht="38.25">
      <c r="A26" s="80"/>
      <c r="B26" s="85" t="s">
        <v>31</v>
      </c>
      <c r="C26" s="82"/>
      <c r="D26" s="82"/>
      <c r="E26" s="82"/>
      <c r="F26" s="83"/>
      <c r="G26" s="99"/>
      <c r="H26" s="82"/>
    </row>
    <row r="27" spans="1:8" s="10" customFormat="1" ht="12.75">
      <c r="A27" s="80"/>
      <c r="B27" s="85" t="s">
        <v>32</v>
      </c>
      <c r="C27" s="82"/>
      <c r="D27" s="82"/>
      <c r="E27" s="82"/>
      <c r="F27" s="83"/>
      <c r="G27" s="99"/>
      <c r="H27" s="82"/>
    </row>
    <row r="28" spans="1:8" s="10" customFormat="1" ht="76.5">
      <c r="A28" s="80"/>
      <c r="B28" s="85" t="s">
        <v>33</v>
      </c>
      <c r="C28" s="82"/>
      <c r="D28" s="82"/>
      <c r="E28" s="82"/>
      <c r="F28" s="83"/>
      <c r="G28" s="99"/>
      <c r="H28" s="82"/>
    </row>
    <row r="29" spans="1:8" s="10" customFormat="1" ht="12.75">
      <c r="A29" s="80"/>
      <c r="B29" s="85" t="s">
        <v>34</v>
      </c>
      <c r="C29" s="82"/>
      <c r="D29" s="82"/>
      <c r="E29" s="82"/>
      <c r="F29" s="83"/>
      <c r="G29" s="99"/>
      <c r="H29" s="82"/>
    </row>
    <row r="30" spans="1:8" s="10" customFormat="1" ht="76.5">
      <c r="A30" s="80"/>
      <c r="B30" s="85" t="s">
        <v>35</v>
      </c>
      <c r="C30" s="82"/>
      <c r="D30" s="82"/>
      <c r="E30" s="82"/>
      <c r="F30" s="83"/>
      <c r="G30" s="99"/>
      <c r="H30" s="82"/>
    </row>
    <row r="31" spans="1:8" s="10" customFormat="1" ht="12.75">
      <c r="A31" s="80"/>
      <c r="B31" s="84" t="s">
        <v>36</v>
      </c>
      <c r="C31" s="82"/>
      <c r="D31" s="82"/>
      <c r="E31" s="82"/>
      <c r="F31" s="83"/>
      <c r="G31" s="99"/>
      <c r="H31" s="82"/>
    </row>
    <row r="32" spans="1:8" s="10" customFormat="1" ht="12.75">
      <c r="A32" s="80"/>
      <c r="B32" s="84" t="s">
        <v>37</v>
      </c>
      <c r="C32" s="82"/>
      <c r="D32" s="82"/>
      <c r="E32" s="82"/>
      <c r="F32" s="83"/>
      <c r="G32" s="99"/>
      <c r="H32" s="82"/>
    </row>
    <row r="33" spans="1:8" s="10" customFormat="1" ht="12.75">
      <c r="A33" s="80"/>
      <c r="B33" s="84" t="s">
        <v>38</v>
      </c>
      <c r="C33" s="82"/>
      <c r="D33" s="82"/>
      <c r="E33" s="82"/>
      <c r="F33" s="83"/>
      <c r="G33" s="99"/>
      <c r="H33" s="82"/>
    </row>
    <row r="34" spans="1:8" s="10" customFormat="1" ht="12.75">
      <c r="A34" s="80"/>
      <c r="B34" s="84" t="s">
        <v>39</v>
      </c>
      <c r="C34" s="82"/>
      <c r="D34" s="82"/>
      <c r="E34" s="82"/>
      <c r="F34" s="83"/>
      <c r="G34" s="99"/>
      <c r="H34" s="82"/>
    </row>
    <row r="35" spans="1:8" s="10" customFormat="1" ht="12.75">
      <c r="A35" s="80"/>
      <c r="B35" s="85" t="s">
        <v>40</v>
      </c>
      <c r="C35" s="82"/>
      <c r="D35" s="82"/>
      <c r="E35" s="82"/>
      <c r="F35" s="83"/>
      <c r="G35" s="99"/>
      <c r="H35" s="82"/>
    </row>
    <row r="36" spans="1:8" s="10" customFormat="1" ht="12.75">
      <c r="A36" s="80"/>
      <c r="B36" s="85" t="s">
        <v>41</v>
      </c>
      <c r="C36" s="82"/>
      <c r="D36" s="82"/>
      <c r="E36" s="82"/>
      <c r="F36" s="83"/>
      <c r="G36" s="99"/>
      <c r="H36" s="82"/>
    </row>
    <row r="37" spans="1:8" s="10" customFormat="1" ht="12.75">
      <c r="A37" s="80"/>
      <c r="B37" s="84" t="s">
        <v>42</v>
      </c>
      <c r="C37" s="82"/>
      <c r="D37" s="82"/>
      <c r="E37" s="82"/>
      <c r="F37" s="83"/>
      <c r="G37" s="99"/>
      <c r="H37" s="82"/>
    </row>
    <row r="38" spans="1:8" s="10" customFormat="1" ht="76.5">
      <c r="A38" s="80"/>
      <c r="B38" s="85" t="s">
        <v>43</v>
      </c>
      <c r="C38" s="82"/>
      <c r="D38" s="82"/>
      <c r="E38" s="82"/>
      <c r="F38" s="83"/>
      <c r="G38" s="99"/>
      <c r="H38" s="82"/>
    </row>
    <row r="39" spans="1:8" s="10" customFormat="1" ht="12.75">
      <c r="A39" s="80"/>
      <c r="B39" s="84" t="s">
        <v>44</v>
      </c>
      <c r="C39" s="82"/>
      <c r="D39" s="82"/>
      <c r="E39" s="82"/>
      <c r="F39" s="83"/>
      <c r="G39" s="99"/>
      <c r="H39" s="82"/>
    </row>
    <row r="40" spans="1:8" s="10" customFormat="1" ht="76.5">
      <c r="A40" s="80"/>
      <c r="B40" s="85" t="s">
        <v>45</v>
      </c>
      <c r="C40" s="82"/>
      <c r="D40" s="82"/>
      <c r="E40" s="82"/>
      <c r="F40" s="83"/>
      <c r="G40" s="99"/>
      <c r="H40" s="82"/>
    </row>
    <row r="41" spans="1:8" s="10" customFormat="1" ht="38.25">
      <c r="A41" s="80"/>
      <c r="B41" s="85" t="s">
        <v>46</v>
      </c>
      <c r="C41" s="82"/>
      <c r="D41" s="82"/>
      <c r="E41" s="82"/>
      <c r="F41" s="83"/>
      <c r="G41" s="99"/>
      <c r="H41" s="82"/>
    </row>
    <row r="42" spans="1:8" s="10" customFormat="1" ht="12.75">
      <c r="A42" s="80"/>
      <c r="B42" s="85" t="s">
        <v>47</v>
      </c>
      <c r="C42" s="82"/>
      <c r="D42" s="82"/>
      <c r="E42" s="82"/>
      <c r="F42" s="83"/>
      <c r="G42" s="99"/>
      <c r="H42" s="82"/>
    </row>
    <row r="43" spans="1:8" s="10" customFormat="1" ht="25.5">
      <c r="A43" s="80"/>
      <c r="B43" s="85" t="s">
        <v>48</v>
      </c>
      <c r="C43" s="82"/>
      <c r="D43" s="82"/>
      <c r="E43" s="82"/>
      <c r="F43" s="83"/>
      <c r="G43" s="99"/>
      <c r="H43" s="82"/>
    </row>
    <row r="44" spans="1:8" s="10" customFormat="1" ht="12.75">
      <c r="A44" s="80"/>
      <c r="B44" s="85" t="s">
        <v>49</v>
      </c>
      <c r="C44" s="82"/>
      <c r="D44" s="82"/>
      <c r="E44" s="82"/>
      <c r="F44" s="83"/>
      <c r="G44" s="99"/>
      <c r="H44" s="82"/>
    </row>
    <row r="45" spans="1:8" s="10" customFormat="1" ht="12.75">
      <c r="A45" s="80"/>
      <c r="B45" s="85" t="s">
        <v>50</v>
      </c>
      <c r="C45" s="82"/>
      <c r="D45" s="82"/>
      <c r="E45" s="82"/>
      <c r="F45" s="83"/>
      <c r="G45" s="99"/>
      <c r="H45" s="82"/>
    </row>
    <row r="46" spans="1:8" s="10" customFormat="1" ht="12.75">
      <c r="A46" s="80"/>
      <c r="B46" s="85" t="s">
        <v>51</v>
      </c>
      <c r="C46" s="82"/>
      <c r="D46" s="82"/>
      <c r="E46" s="82"/>
      <c r="F46" s="83"/>
      <c r="G46" s="99"/>
      <c r="H46" s="82"/>
    </row>
    <row r="47" spans="1:8" s="10" customFormat="1" ht="25.5">
      <c r="A47" s="80"/>
      <c r="B47" s="85" t="s">
        <v>52</v>
      </c>
      <c r="C47" s="82"/>
      <c r="D47" s="82"/>
      <c r="E47" s="82"/>
      <c r="F47" s="83"/>
      <c r="G47" s="99"/>
      <c r="H47" s="82"/>
    </row>
    <row r="48" spans="1:8" s="10" customFormat="1" ht="12.75">
      <c r="A48" s="80"/>
      <c r="B48" s="85" t="s">
        <v>53</v>
      </c>
      <c r="C48" s="82"/>
      <c r="D48" s="82"/>
      <c r="E48" s="82"/>
      <c r="F48" s="83"/>
      <c r="G48" s="99"/>
      <c r="H48" s="82"/>
    </row>
    <row r="49" spans="1:8" s="10" customFormat="1" ht="25.5">
      <c r="A49" s="80"/>
      <c r="B49" s="85" t="s">
        <v>54</v>
      </c>
      <c r="C49" s="82"/>
      <c r="D49" s="82"/>
      <c r="E49" s="82"/>
      <c r="F49" s="83"/>
      <c r="G49" s="99"/>
      <c r="H49" s="82"/>
    </row>
    <row r="50" spans="1:8" s="10" customFormat="1" ht="25.5">
      <c r="A50" s="80"/>
      <c r="B50" s="85" t="s">
        <v>55</v>
      </c>
      <c r="C50" s="82"/>
      <c r="D50" s="82"/>
      <c r="E50" s="82"/>
      <c r="F50" s="83"/>
      <c r="G50" s="99"/>
      <c r="H50" s="82"/>
    </row>
    <row r="51" spans="1:8" s="10" customFormat="1" ht="12.75">
      <c r="A51" s="80"/>
      <c r="B51" s="85" t="s">
        <v>56</v>
      </c>
      <c r="C51" s="82"/>
      <c r="D51" s="82"/>
      <c r="E51" s="82"/>
      <c r="F51" s="83"/>
      <c r="G51" s="99"/>
      <c r="H51" s="82"/>
    </row>
    <row r="52" spans="1:8" s="10" customFormat="1" ht="12.75">
      <c r="A52" s="80"/>
      <c r="B52" s="85" t="s">
        <v>57</v>
      </c>
      <c r="C52" s="82"/>
      <c r="D52" s="82"/>
      <c r="E52" s="82"/>
      <c r="F52" s="83"/>
      <c r="G52" s="99"/>
      <c r="H52" s="82"/>
    </row>
    <row r="53" spans="1:8" s="10" customFormat="1" ht="38.25">
      <c r="A53" s="80"/>
      <c r="B53" s="86" t="s">
        <v>58</v>
      </c>
      <c r="C53" s="82"/>
      <c r="D53" s="82"/>
      <c r="E53" s="82"/>
      <c r="F53" s="83"/>
      <c r="G53" s="99"/>
      <c r="H53" s="82"/>
    </row>
    <row r="54" spans="1:8" s="10" customFormat="1" ht="12.75">
      <c r="A54" s="80"/>
      <c r="B54" s="85" t="s">
        <v>59</v>
      </c>
      <c r="C54" s="82"/>
      <c r="D54" s="82"/>
      <c r="E54" s="82"/>
      <c r="F54" s="83"/>
      <c r="G54" s="99"/>
      <c r="H54" s="82"/>
    </row>
    <row r="55" spans="1:8" s="10" customFormat="1" ht="12.75">
      <c r="A55" s="80"/>
      <c r="B55" s="85" t="s">
        <v>60</v>
      </c>
      <c r="C55" s="82"/>
      <c r="D55" s="82"/>
      <c r="E55" s="82"/>
      <c r="F55" s="83"/>
      <c r="G55" s="99"/>
      <c r="H55" s="82"/>
    </row>
    <row r="56" spans="1:8" s="10" customFormat="1" ht="12.75">
      <c r="A56" s="80"/>
      <c r="B56" s="85" t="s">
        <v>61</v>
      </c>
      <c r="C56" s="82"/>
      <c r="D56" s="82"/>
      <c r="E56" s="82"/>
      <c r="F56" s="83"/>
      <c r="G56" s="99"/>
      <c r="H56" s="82"/>
    </row>
    <row r="57" spans="1:8" s="10" customFormat="1" ht="12.75">
      <c r="A57" s="80"/>
      <c r="B57" s="85" t="s">
        <v>62</v>
      </c>
      <c r="C57" s="82"/>
      <c r="D57" s="82"/>
      <c r="E57" s="82"/>
      <c r="F57" s="83"/>
      <c r="G57" s="99"/>
      <c r="H57" s="82"/>
    </row>
    <row r="58" spans="1:8" s="10" customFormat="1" ht="12.75">
      <c r="A58" s="80"/>
      <c r="B58" s="85" t="s">
        <v>63</v>
      </c>
      <c r="C58" s="82"/>
      <c r="D58" s="82"/>
      <c r="E58" s="82"/>
      <c r="F58" s="83"/>
      <c r="G58" s="99"/>
      <c r="H58" s="82"/>
    </row>
    <row r="59" spans="1:8" s="10" customFormat="1" ht="12.75">
      <c r="A59" s="80"/>
      <c r="B59" s="85" t="s">
        <v>64</v>
      </c>
      <c r="C59" s="82"/>
      <c r="D59" s="82"/>
      <c r="E59" s="82"/>
      <c r="F59" s="83"/>
      <c r="G59" s="99"/>
      <c r="H59" s="82"/>
    </row>
    <row r="60" spans="1:8" s="10" customFormat="1" ht="51">
      <c r="A60" s="80"/>
      <c r="B60" s="85" t="s">
        <v>65</v>
      </c>
      <c r="C60" s="82"/>
      <c r="D60" s="82"/>
      <c r="E60" s="82"/>
      <c r="F60" s="83"/>
      <c r="G60" s="99"/>
      <c r="H60" s="82"/>
    </row>
    <row r="61" spans="1:8" s="68" customFormat="1" ht="38.25">
      <c r="A61" s="80"/>
      <c r="B61" s="86" t="s">
        <v>66</v>
      </c>
      <c r="C61" s="84"/>
      <c r="D61" s="84"/>
      <c r="E61" s="87"/>
      <c r="F61" s="88"/>
      <c r="G61" s="279"/>
      <c r="H61" s="280"/>
    </row>
    <row r="62" spans="1:8" s="68" customFormat="1" ht="12.75">
      <c r="A62" s="89"/>
      <c r="B62" s="90" t="s">
        <v>67</v>
      </c>
      <c r="C62" s="84"/>
      <c r="D62" s="84"/>
      <c r="E62" s="87"/>
      <c r="F62" s="88"/>
      <c r="G62" s="279"/>
      <c r="H62" s="280"/>
    </row>
    <row r="63" spans="1:8" s="68" customFormat="1" ht="12.75">
      <c r="A63" s="89"/>
      <c r="B63" s="84" t="s">
        <v>68</v>
      </c>
      <c r="C63" s="84"/>
      <c r="D63" s="84"/>
      <c r="E63" s="87"/>
      <c r="F63" s="88"/>
      <c r="G63" s="279"/>
      <c r="H63" s="280"/>
    </row>
    <row r="64" spans="1:8" s="68" customFormat="1" ht="12.75">
      <c r="A64" s="89"/>
      <c r="B64" s="84" t="s">
        <v>69</v>
      </c>
      <c r="C64" s="84"/>
      <c r="D64" s="84"/>
      <c r="E64" s="87"/>
      <c r="F64" s="88"/>
      <c r="G64" s="279"/>
      <c r="H64" s="280"/>
    </row>
    <row r="65" spans="1:8" s="68" customFormat="1" ht="12.75">
      <c r="A65" s="89"/>
      <c r="B65" s="84" t="s">
        <v>70</v>
      </c>
      <c r="C65" s="84"/>
      <c r="D65" s="84"/>
      <c r="E65" s="87"/>
      <c r="F65" s="88"/>
      <c r="G65" s="279"/>
      <c r="H65" s="280"/>
    </row>
    <row r="66" spans="1:8" s="68" customFormat="1" ht="12.75">
      <c r="A66" s="89"/>
      <c r="B66" s="90" t="s">
        <v>71</v>
      </c>
      <c r="C66" s="84"/>
      <c r="D66" s="84"/>
      <c r="E66" s="87"/>
      <c r="F66" s="88"/>
      <c r="G66" s="279"/>
      <c r="H66" s="280"/>
    </row>
    <row r="67" spans="1:8" s="68" customFormat="1" ht="12.75">
      <c r="A67" s="89"/>
      <c r="B67" s="84" t="s">
        <v>72</v>
      </c>
      <c r="C67" s="84"/>
      <c r="D67" s="84"/>
      <c r="E67" s="87"/>
      <c r="F67" s="88"/>
      <c r="G67" s="279"/>
      <c r="H67" s="280"/>
    </row>
    <row r="68" spans="1:8" s="68" customFormat="1" ht="12.75">
      <c r="A68" s="89"/>
      <c r="B68" s="84" t="s">
        <v>73</v>
      </c>
      <c r="C68" s="84"/>
      <c r="D68" s="84"/>
      <c r="E68" s="87"/>
      <c r="F68" s="88"/>
      <c r="G68" s="279"/>
      <c r="H68" s="280"/>
    </row>
    <row r="69" spans="1:8" s="68" customFormat="1" ht="12.75">
      <c r="A69" s="89"/>
      <c r="B69" s="84" t="s">
        <v>74</v>
      </c>
      <c r="C69" s="84"/>
      <c r="D69" s="84"/>
      <c r="E69" s="87"/>
      <c r="F69" s="88"/>
      <c r="G69" s="279"/>
      <c r="H69" s="280"/>
    </row>
    <row r="70" spans="1:8" s="68" customFormat="1" ht="15.75" customHeight="1">
      <c r="A70" s="80"/>
      <c r="B70" s="86" t="s">
        <v>75</v>
      </c>
      <c r="C70" s="84"/>
      <c r="D70" s="84"/>
      <c r="E70" s="87"/>
      <c r="F70" s="88"/>
      <c r="G70" s="279"/>
      <c r="H70" s="280"/>
    </row>
    <row r="71" spans="1:8" s="68" customFormat="1" ht="12.75">
      <c r="A71" s="89"/>
      <c r="B71" s="84" t="s">
        <v>76</v>
      </c>
      <c r="C71" s="84"/>
      <c r="D71" s="84"/>
      <c r="E71" s="87"/>
      <c r="F71" s="88"/>
      <c r="G71" s="279"/>
      <c r="H71" s="280"/>
    </row>
    <row r="72" spans="1:8" s="68" customFormat="1" ht="12.75">
      <c r="A72" s="80"/>
      <c r="B72" s="91" t="s">
        <v>77</v>
      </c>
      <c r="C72" s="92"/>
      <c r="D72" s="80"/>
      <c r="E72" s="93"/>
      <c r="F72" s="88"/>
      <c r="G72" s="279"/>
      <c r="H72" s="280"/>
    </row>
    <row r="73" spans="1:8" s="68" customFormat="1" ht="12.75">
      <c r="A73" s="80"/>
      <c r="B73" s="91" t="s">
        <v>78</v>
      </c>
      <c r="C73" s="92"/>
      <c r="D73" s="80"/>
      <c r="E73" s="93"/>
      <c r="F73" s="88"/>
      <c r="G73" s="279"/>
      <c r="H73" s="280"/>
    </row>
    <row r="74" spans="1:8" s="68" customFormat="1" ht="12.75">
      <c r="A74" s="89"/>
      <c r="B74" s="84" t="s">
        <v>79</v>
      </c>
      <c r="C74" s="84"/>
      <c r="D74" s="84"/>
      <c r="E74" s="87"/>
      <c r="F74" s="88"/>
      <c r="G74" s="279"/>
      <c r="H74" s="280"/>
    </row>
    <row r="75" spans="1:8" s="68" customFormat="1" ht="12.75">
      <c r="A75" s="89"/>
      <c r="B75" s="84" t="s">
        <v>80</v>
      </c>
      <c r="C75" s="84"/>
      <c r="D75" s="84"/>
      <c r="E75" s="87"/>
      <c r="F75" s="88"/>
      <c r="G75" s="279"/>
      <c r="H75" s="280"/>
    </row>
    <row r="76" spans="1:8" s="68" customFormat="1" ht="12.75">
      <c r="A76" s="89"/>
      <c r="B76" s="84" t="s">
        <v>81</v>
      </c>
      <c r="C76" s="84"/>
      <c r="D76" s="84"/>
      <c r="E76" s="87"/>
      <c r="F76" s="88"/>
      <c r="G76" s="279"/>
      <c r="H76" s="280"/>
    </row>
    <row r="77" spans="1:8" s="68" customFormat="1" ht="12.75">
      <c r="A77" s="89"/>
      <c r="B77" s="84" t="s">
        <v>82</v>
      </c>
      <c r="C77" s="84"/>
      <c r="D77" s="84"/>
      <c r="E77" s="87"/>
      <c r="F77" s="88"/>
      <c r="G77" s="279"/>
      <c r="H77" s="280"/>
    </row>
    <row r="78" spans="1:8" s="68" customFormat="1" ht="12.75">
      <c r="A78" s="89"/>
      <c r="B78" s="84" t="s">
        <v>83</v>
      </c>
      <c r="C78" s="84"/>
      <c r="D78" s="84"/>
      <c r="E78" s="87"/>
      <c r="F78" s="88"/>
      <c r="G78" s="279"/>
      <c r="H78" s="280"/>
    </row>
    <row r="79" spans="1:8" s="68" customFormat="1" ht="12.75">
      <c r="A79" s="89"/>
      <c r="B79" s="84" t="s">
        <v>84</v>
      </c>
      <c r="C79" s="84"/>
      <c r="D79" s="84"/>
      <c r="E79" s="87"/>
      <c r="F79" s="88"/>
      <c r="G79" s="279"/>
      <c r="H79" s="280"/>
    </row>
    <row r="80" spans="1:8" s="68" customFormat="1" ht="12.75">
      <c r="A80" s="89"/>
      <c r="B80" s="91" t="s">
        <v>85</v>
      </c>
      <c r="C80" s="84"/>
      <c r="D80" s="84"/>
      <c r="E80" s="94"/>
      <c r="F80" s="88"/>
      <c r="G80" s="279"/>
      <c r="H80" s="280"/>
    </row>
    <row r="81" spans="1:8" s="68" customFormat="1" ht="12.75">
      <c r="A81" s="95"/>
      <c r="B81" s="91" t="s">
        <v>86</v>
      </c>
      <c r="C81" s="92"/>
      <c r="D81" s="80"/>
      <c r="E81" s="93"/>
      <c r="F81" s="88"/>
      <c r="G81" s="279"/>
      <c r="H81" s="280"/>
    </row>
    <row r="82" spans="1:7" s="82" customFormat="1" ht="12.75">
      <c r="A82" s="96"/>
      <c r="B82" s="91" t="s">
        <v>87</v>
      </c>
      <c r="C82" s="97"/>
      <c r="D82" s="80"/>
      <c r="E82" s="98"/>
      <c r="F82" s="99"/>
      <c r="G82" s="99"/>
    </row>
    <row r="83" spans="1:8" s="10" customFormat="1" ht="12.75">
      <c r="A83" s="96"/>
      <c r="B83" s="91" t="s">
        <v>88</v>
      </c>
      <c r="C83" s="97"/>
      <c r="D83" s="80"/>
      <c r="E83" s="98"/>
      <c r="F83" s="83"/>
      <c r="G83" s="99"/>
      <c r="H83" s="82"/>
    </row>
    <row r="84" spans="1:8" s="10" customFormat="1" ht="12.75" customHeight="1">
      <c r="A84" s="98"/>
      <c r="B84" s="297" t="s">
        <v>89</v>
      </c>
      <c r="C84" s="297"/>
      <c r="D84" s="84"/>
      <c r="E84" s="98"/>
      <c r="F84" s="83"/>
      <c r="G84" s="99"/>
      <c r="H84" s="82"/>
    </row>
    <row r="85" spans="1:8" s="10" customFormat="1" ht="12.75">
      <c r="A85" s="96"/>
      <c r="B85" s="91" t="s">
        <v>90</v>
      </c>
      <c r="C85" s="97"/>
      <c r="D85" s="80"/>
      <c r="E85" s="98"/>
      <c r="F85" s="83"/>
      <c r="G85" s="99"/>
      <c r="H85" s="82"/>
    </row>
    <row r="86" spans="1:8" s="10" customFormat="1" ht="12.75">
      <c r="A86" s="96"/>
      <c r="B86" s="91" t="s">
        <v>91</v>
      </c>
      <c r="C86" s="97"/>
      <c r="D86" s="80"/>
      <c r="E86" s="98"/>
      <c r="F86" s="83"/>
      <c r="G86" s="99"/>
      <c r="H86" s="82"/>
    </row>
    <row r="87" spans="1:8" s="10" customFormat="1" ht="12.75">
      <c r="A87" s="96"/>
      <c r="B87" s="91" t="s">
        <v>92</v>
      </c>
      <c r="C87" s="97"/>
      <c r="D87" s="80"/>
      <c r="E87" s="98"/>
      <c r="F87" s="83"/>
      <c r="G87" s="99"/>
      <c r="H87" s="82"/>
    </row>
    <row r="88" spans="1:8" s="10" customFormat="1" ht="12.75">
      <c r="A88" s="96"/>
      <c r="B88" s="91" t="s">
        <v>93</v>
      </c>
      <c r="C88" s="97"/>
      <c r="D88" s="80"/>
      <c r="E88" s="98"/>
      <c r="F88" s="83"/>
      <c r="G88" s="99"/>
      <c r="H88" s="82"/>
    </row>
    <row r="89" spans="1:8" s="10" customFormat="1" ht="89.25">
      <c r="A89" s="96"/>
      <c r="B89" s="100" t="s">
        <v>94</v>
      </c>
      <c r="C89" s="97"/>
      <c r="D89" s="80"/>
      <c r="E89" s="98"/>
      <c r="F89" s="83"/>
      <c r="G89" s="99"/>
      <c r="H89" s="82"/>
    </row>
    <row r="90" spans="1:256" ht="15">
      <c r="A90" s="101"/>
      <c r="B90" s="102"/>
      <c r="C90" s="103" t="s">
        <v>95</v>
      </c>
      <c r="D90" s="103">
        <v>1</v>
      </c>
      <c r="E90" s="104"/>
      <c r="F90" s="105">
        <f>D90*E90</f>
        <v>0</v>
      </c>
      <c r="G90" s="283"/>
      <c r="H90" s="206"/>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 r="A91" s="101"/>
      <c r="B91" s="102"/>
      <c r="C91" s="103"/>
      <c r="D91" s="103"/>
      <c r="E91" s="106"/>
      <c r="F91" s="105"/>
      <c r="G91" s="283"/>
      <c r="H91" s="206"/>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5.5">
      <c r="A92" s="80" t="s">
        <v>96</v>
      </c>
      <c r="B92" s="107" t="s">
        <v>97</v>
      </c>
      <c r="C92" s="103"/>
      <c r="D92" s="103"/>
      <c r="E92" s="106"/>
      <c r="F92" s="105"/>
      <c r="G92" s="283"/>
      <c r="H92" s="206"/>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
      <c r="A93" s="80"/>
      <c r="B93" s="107" t="s">
        <v>98</v>
      </c>
      <c r="C93" s="103"/>
      <c r="D93" s="103"/>
      <c r="E93" s="106"/>
      <c r="F93" s="105"/>
      <c r="G93" s="283"/>
      <c r="H93" s="206"/>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8" s="10" customFormat="1" ht="140.25">
      <c r="A94" s="80" t="s">
        <v>99</v>
      </c>
      <c r="B94" s="81" t="s">
        <v>100</v>
      </c>
      <c r="C94" s="82"/>
      <c r="D94" s="82"/>
      <c r="E94" s="82"/>
      <c r="F94" s="83"/>
      <c r="G94" s="99"/>
      <c r="H94" s="82"/>
    </row>
    <row r="95" spans="1:8" s="10" customFormat="1" ht="12.75">
      <c r="A95" s="80"/>
      <c r="B95" s="85" t="s">
        <v>101</v>
      </c>
      <c r="C95" s="82"/>
      <c r="D95" s="82"/>
      <c r="E95" s="82"/>
      <c r="F95" s="83"/>
      <c r="G95" s="99"/>
      <c r="H95" s="82"/>
    </row>
    <row r="96" spans="1:8" s="10" customFormat="1" ht="89.25">
      <c r="A96" s="96"/>
      <c r="B96" s="100" t="s">
        <v>102</v>
      </c>
      <c r="C96" s="97"/>
      <c r="D96" s="80"/>
      <c r="E96" s="98"/>
      <c r="F96" s="83"/>
      <c r="G96" s="99"/>
      <c r="H96" s="82"/>
    </row>
    <row r="97" spans="1:256" ht="15">
      <c r="A97" s="101"/>
      <c r="B97" s="102"/>
      <c r="C97" s="103" t="s">
        <v>95</v>
      </c>
      <c r="D97" s="103">
        <v>0</v>
      </c>
      <c r="E97" s="104"/>
      <c r="F97" s="105">
        <f>D97*E97</f>
        <v>0</v>
      </c>
      <c r="G97" s="283"/>
      <c r="H97" s="206"/>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
      <c r="A98" s="101"/>
      <c r="B98" s="102"/>
      <c r="C98" s="103"/>
      <c r="D98" s="103"/>
      <c r="E98" s="106"/>
      <c r="F98" s="105"/>
      <c r="G98" s="283"/>
      <c r="H98" s="206"/>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8" s="10" customFormat="1" ht="51">
      <c r="A99" s="108" t="s">
        <v>103</v>
      </c>
      <c r="B99" s="109" t="s">
        <v>510</v>
      </c>
      <c r="C99" s="110"/>
      <c r="D99" s="110"/>
      <c r="E99" s="110"/>
      <c r="F99" s="110"/>
      <c r="G99" s="284"/>
      <c r="H99" s="82"/>
    </row>
    <row r="100" spans="1:8" s="10" customFormat="1" ht="63.75">
      <c r="A100" s="108"/>
      <c r="B100" s="111" t="s">
        <v>511</v>
      </c>
      <c r="C100" s="110"/>
      <c r="D100" s="110"/>
      <c r="E100" s="110"/>
      <c r="F100" s="110"/>
      <c r="G100" s="284"/>
      <c r="H100" s="82"/>
    </row>
    <row r="101" spans="1:8" s="10" customFormat="1" ht="12.75">
      <c r="A101" s="108"/>
      <c r="B101" s="112" t="s">
        <v>512</v>
      </c>
      <c r="C101" s="110"/>
      <c r="D101" s="110"/>
      <c r="E101" s="110"/>
      <c r="F101" s="110"/>
      <c r="G101" s="284"/>
      <c r="H101" s="82"/>
    </row>
    <row r="102" spans="1:8" s="10" customFormat="1" ht="12.75">
      <c r="A102" s="108"/>
      <c r="B102" s="112"/>
      <c r="C102" s="10" t="s">
        <v>95</v>
      </c>
      <c r="D102" s="10">
        <v>0</v>
      </c>
      <c r="E102" s="11"/>
      <c r="F102" s="11">
        <f>D102*E102</f>
        <v>0</v>
      </c>
      <c r="G102" s="284"/>
      <c r="H102" s="82"/>
    </row>
    <row r="103" spans="1:256" ht="15">
      <c r="A103" s="101"/>
      <c r="B103" s="102"/>
      <c r="C103" s="103"/>
      <c r="D103" s="103"/>
      <c r="E103" s="106"/>
      <c r="F103" s="105"/>
      <c r="G103" s="283"/>
      <c r="H103" s="206"/>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8" s="10" customFormat="1" ht="165.75">
      <c r="A104" s="80" t="s">
        <v>104</v>
      </c>
      <c r="B104" s="113" t="s">
        <v>105</v>
      </c>
      <c r="C104" s="110"/>
      <c r="D104" s="110"/>
      <c r="E104" s="11"/>
      <c r="F104" s="11"/>
      <c r="G104" s="130"/>
      <c r="H104" s="130"/>
    </row>
    <row r="105" spans="1:8" s="10" customFormat="1" ht="63.75">
      <c r="A105" s="80" t="s">
        <v>99</v>
      </c>
      <c r="B105" s="113" t="s">
        <v>106</v>
      </c>
      <c r="C105" s="110"/>
      <c r="D105" s="110"/>
      <c r="E105" s="11"/>
      <c r="F105" s="11"/>
      <c r="G105" s="130"/>
      <c r="H105" s="130"/>
    </row>
    <row r="106" spans="1:8" s="10" customFormat="1" ht="12.75">
      <c r="A106" s="108"/>
      <c r="B106" s="112"/>
      <c r="C106" s="10" t="s">
        <v>95</v>
      </c>
      <c r="D106" s="10">
        <v>1</v>
      </c>
      <c r="E106" s="11"/>
      <c r="F106" s="11">
        <f>D106*E106</f>
        <v>0</v>
      </c>
      <c r="G106" s="285"/>
      <c r="H106" s="285"/>
    </row>
    <row r="107" spans="1:8" s="10" customFormat="1" ht="12.75">
      <c r="A107" s="108"/>
      <c r="B107" s="112"/>
      <c r="E107" s="11"/>
      <c r="F107" s="11"/>
      <c r="G107" s="285"/>
      <c r="H107" s="285"/>
    </row>
    <row r="108" spans="1:7" s="82" customFormat="1" ht="102">
      <c r="A108" s="84" t="s">
        <v>107</v>
      </c>
      <c r="B108" s="114" t="s">
        <v>108</v>
      </c>
      <c r="E108" s="115"/>
      <c r="F108" s="115"/>
      <c r="G108" s="115"/>
    </row>
    <row r="109" spans="1:7" s="82" customFormat="1" ht="140.25">
      <c r="A109" s="84" t="s">
        <v>99</v>
      </c>
      <c r="B109" s="114" t="s">
        <v>109</v>
      </c>
      <c r="D109" s="116"/>
      <c r="E109" s="115"/>
      <c r="F109" s="115"/>
      <c r="G109" s="115"/>
    </row>
    <row r="110" spans="1:7" s="82" customFormat="1" ht="12.75">
      <c r="A110" s="84"/>
      <c r="B110" s="117" t="s">
        <v>110</v>
      </c>
      <c r="C110" s="82" t="s">
        <v>95</v>
      </c>
      <c r="D110" s="118">
        <v>2</v>
      </c>
      <c r="E110" s="104"/>
      <c r="F110" s="119">
        <f>D110*E110</f>
        <v>0</v>
      </c>
      <c r="G110" s="115"/>
    </row>
    <row r="111" spans="1:7" s="82" customFormat="1" ht="12.75">
      <c r="A111" s="84"/>
      <c r="B111" s="113"/>
      <c r="E111" s="115"/>
      <c r="F111" s="115"/>
      <c r="G111" s="115"/>
    </row>
    <row r="112" spans="1:8" s="10" customFormat="1" ht="89.25">
      <c r="A112" s="68" t="s">
        <v>111</v>
      </c>
      <c r="B112" s="120" t="s">
        <v>112</v>
      </c>
      <c r="E112" s="11"/>
      <c r="F112" s="11"/>
      <c r="G112" s="82"/>
      <c r="H112" s="82"/>
    </row>
    <row r="113" spans="1:8" s="10" customFormat="1" ht="12.75">
      <c r="A113" s="68"/>
      <c r="B113" s="120" t="s">
        <v>99</v>
      </c>
      <c r="C113" s="10" t="s">
        <v>113</v>
      </c>
      <c r="D113" s="10">
        <v>4</v>
      </c>
      <c r="E113" s="11"/>
      <c r="F113" s="11">
        <f>INT(D113*E113)</f>
        <v>0</v>
      </c>
      <c r="G113" s="82"/>
      <c r="H113" s="82"/>
    </row>
    <row r="114" spans="1:8" s="10" customFormat="1" ht="12.75">
      <c r="A114" s="68"/>
      <c r="B114" s="120"/>
      <c r="E114" s="11"/>
      <c r="F114" s="11"/>
      <c r="G114" s="82"/>
      <c r="H114" s="82"/>
    </row>
    <row r="115" spans="1:8" s="10" customFormat="1" ht="63.75">
      <c r="A115" s="68" t="s">
        <v>114</v>
      </c>
      <c r="B115" s="109" t="s">
        <v>115</v>
      </c>
      <c r="F115" s="11"/>
      <c r="G115" s="82"/>
      <c r="H115" s="82"/>
    </row>
    <row r="116" spans="1:8" s="10" customFormat="1" ht="12.75">
      <c r="A116" s="68"/>
      <c r="B116" s="68" t="s">
        <v>99</v>
      </c>
      <c r="C116" s="10" t="s">
        <v>116</v>
      </c>
      <c r="D116" s="10">
        <v>1</v>
      </c>
      <c r="E116" s="11"/>
      <c r="F116" s="11">
        <f>+E116*D116</f>
        <v>0</v>
      </c>
      <c r="G116" s="82"/>
      <c r="H116" s="82"/>
    </row>
    <row r="117" spans="1:8" s="10" customFormat="1" ht="12.75">
      <c r="A117" s="68"/>
      <c r="B117" s="68"/>
      <c r="E117" s="11"/>
      <c r="F117" s="11"/>
      <c r="G117" s="82"/>
      <c r="H117" s="82"/>
    </row>
    <row r="118" spans="1:8" s="10" customFormat="1" ht="38.25">
      <c r="A118" s="68" t="s">
        <v>117</v>
      </c>
      <c r="B118" s="120" t="s">
        <v>118</v>
      </c>
      <c r="E118" s="11"/>
      <c r="F118" s="11"/>
      <c r="G118" s="82"/>
      <c r="H118" s="82"/>
    </row>
    <row r="119" spans="1:8" s="10" customFormat="1" ht="12.75">
      <c r="A119" s="68"/>
      <c r="B119" s="120" t="s">
        <v>119</v>
      </c>
      <c r="C119" s="10" t="s">
        <v>113</v>
      </c>
      <c r="D119" s="10">
        <v>1</v>
      </c>
      <c r="E119" s="11"/>
      <c r="F119" s="11">
        <f>+E119*D119</f>
        <v>0</v>
      </c>
      <c r="G119" s="82"/>
      <c r="H119" s="82"/>
    </row>
    <row r="120" spans="1:8" s="10" customFormat="1" ht="12.75">
      <c r="A120" s="68"/>
      <c r="B120" s="121"/>
      <c r="C120" s="42"/>
      <c r="D120" s="42"/>
      <c r="E120" s="42"/>
      <c r="F120" s="122"/>
      <c r="G120" s="82"/>
      <c r="H120" s="82"/>
    </row>
    <row r="121" spans="1:8" s="10" customFormat="1" ht="38.25">
      <c r="A121" s="123" t="s">
        <v>120</v>
      </c>
      <c r="B121" s="102" t="s">
        <v>121</v>
      </c>
      <c r="F121" s="11"/>
      <c r="G121" s="82"/>
      <c r="H121" s="82"/>
    </row>
    <row r="122" spans="1:8" s="10" customFormat="1" ht="12.75">
      <c r="A122" s="124"/>
      <c r="B122" s="68" t="s">
        <v>99</v>
      </c>
      <c r="C122" s="10" t="s">
        <v>113</v>
      </c>
      <c r="D122" s="10">
        <v>1</v>
      </c>
      <c r="E122" s="11"/>
      <c r="F122" s="11">
        <f>+E122*D122</f>
        <v>0</v>
      </c>
      <c r="G122" s="82"/>
      <c r="H122" s="82"/>
    </row>
    <row r="123" spans="1:7" s="82" customFormat="1" ht="12.75">
      <c r="A123" s="84"/>
      <c r="B123" s="113"/>
      <c r="E123" s="115"/>
      <c r="F123" s="115"/>
      <c r="G123" s="115"/>
    </row>
    <row r="124" spans="1:8" s="10" customFormat="1" ht="63.75">
      <c r="A124" s="68" t="s">
        <v>122</v>
      </c>
      <c r="B124" s="102" t="s">
        <v>123</v>
      </c>
      <c r="C124" s="125"/>
      <c r="F124" s="11"/>
      <c r="G124" s="82"/>
      <c r="H124" s="82"/>
    </row>
    <row r="125" spans="1:8" s="10" customFormat="1" ht="12.75">
      <c r="A125" s="68"/>
      <c r="B125" s="68"/>
      <c r="C125" s="125" t="s">
        <v>95</v>
      </c>
      <c r="D125" s="10">
        <v>1</v>
      </c>
      <c r="E125" s="11"/>
      <c r="F125" s="11">
        <f>+E125*D125</f>
        <v>0</v>
      </c>
      <c r="G125" s="82"/>
      <c r="H125" s="82"/>
    </row>
    <row r="126" spans="1:8" s="10" customFormat="1" ht="12.75">
      <c r="A126" s="68"/>
      <c r="B126" s="68"/>
      <c r="E126" s="11"/>
      <c r="F126" s="11"/>
      <c r="G126" s="82"/>
      <c r="H126" s="82"/>
    </row>
    <row r="127" spans="1:7" s="82" customFormat="1" ht="102">
      <c r="A127" s="84" t="s">
        <v>124</v>
      </c>
      <c r="B127" s="114" t="s">
        <v>125</v>
      </c>
      <c r="E127" s="115"/>
      <c r="F127" s="115"/>
      <c r="G127" s="115"/>
    </row>
    <row r="128" spans="1:7" s="82" customFormat="1" ht="153">
      <c r="A128" s="84" t="s">
        <v>99</v>
      </c>
      <c r="B128" s="114" t="s">
        <v>126</v>
      </c>
      <c r="D128" s="116"/>
      <c r="E128" s="115"/>
      <c r="F128" s="115"/>
      <c r="G128" s="115"/>
    </row>
    <row r="129" spans="1:7" s="82" customFormat="1" ht="12.75">
      <c r="A129" s="84"/>
      <c r="B129" s="113"/>
      <c r="C129" s="82" t="s">
        <v>95</v>
      </c>
      <c r="D129" s="118">
        <v>1</v>
      </c>
      <c r="E129" s="104"/>
      <c r="F129" s="119">
        <f>D129*E129</f>
        <v>0</v>
      </c>
      <c r="G129" s="115"/>
    </row>
    <row r="130" spans="1:8" s="10" customFormat="1" ht="12.75">
      <c r="A130" s="68"/>
      <c r="B130" s="120"/>
      <c r="E130" s="11"/>
      <c r="F130" s="126"/>
      <c r="G130" s="286"/>
      <c r="H130" s="82"/>
    </row>
    <row r="131" spans="1:8" s="10" customFormat="1" ht="38.25">
      <c r="A131" s="68" t="s">
        <v>127</v>
      </c>
      <c r="B131" s="120" t="s">
        <v>128</v>
      </c>
      <c r="F131" s="126"/>
      <c r="G131" s="286"/>
      <c r="H131" s="82"/>
    </row>
    <row r="132" spans="2:8" s="10" customFormat="1" ht="12.75">
      <c r="B132" s="127"/>
      <c r="C132" s="10" t="s">
        <v>113</v>
      </c>
      <c r="D132" s="10">
        <v>1</v>
      </c>
      <c r="E132" s="11"/>
      <c r="F132" s="11">
        <f>D132*E132</f>
        <v>0</v>
      </c>
      <c r="G132" s="286"/>
      <c r="H132" s="82"/>
    </row>
    <row r="133" spans="1:8" s="10" customFormat="1" ht="12.75">
      <c r="A133" s="68"/>
      <c r="B133" s="120"/>
      <c r="E133" s="11"/>
      <c r="F133" s="128"/>
      <c r="G133" s="286"/>
      <c r="H133" s="82"/>
    </row>
    <row r="134" spans="1:8" s="10" customFormat="1" ht="63.75">
      <c r="A134" s="68" t="s">
        <v>129</v>
      </c>
      <c r="B134" s="120" t="s">
        <v>130</v>
      </c>
      <c r="F134" s="11"/>
      <c r="G134" s="82"/>
      <c r="H134" s="82"/>
    </row>
    <row r="135" spans="1:8" s="10" customFormat="1" ht="12.75">
      <c r="A135" s="68"/>
      <c r="B135" s="120" t="s">
        <v>131</v>
      </c>
      <c r="F135" s="11"/>
      <c r="G135" s="82"/>
      <c r="H135" s="82"/>
    </row>
    <row r="136" spans="1:8" s="10" customFormat="1" ht="12.75">
      <c r="A136" s="68"/>
      <c r="B136" s="120"/>
      <c r="C136" s="10" t="s">
        <v>113</v>
      </c>
      <c r="D136" s="10">
        <v>1</v>
      </c>
      <c r="E136" s="11"/>
      <c r="F136" s="11">
        <f>INT(D136*E136)</f>
        <v>0</v>
      </c>
      <c r="G136" s="82"/>
      <c r="H136" s="82"/>
    </row>
    <row r="137" spans="1:8" s="10" customFormat="1" ht="12.75">
      <c r="A137" s="68"/>
      <c r="B137" s="120"/>
      <c r="E137" s="11"/>
      <c r="F137" s="11"/>
      <c r="G137" s="82"/>
      <c r="H137" s="82"/>
    </row>
    <row r="138" spans="1:8" s="10" customFormat="1" ht="51">
      <c r="A138" s="68" t="s">
        <v>132</v>
      </c>
      <c r="B138" s="102" t="s">
        <v>133</v>
      </c>
      <c r="F138" s="11"/>
      <c r="G138" s="82"/>
      <c r="H138" s="82"/>
    </row>
    <row r="139" spans="1:8" s="10" customFormat="1" ht="12.75">
      <c r="A139" s="68"/>
      <c r="B139" s="68" t="s">
        <v>99</v>
      </c>
      <c r="C139" s="10" t="s">
        <v>116</v>
      </c>
      <c r="D139" s="10">
        <v>1</v>
      </c>
      <c r="E139" s="11"/>
      <c r="F139" s="11">
        <f>+E139*D139</f>
        <v>0</v>
      </c>
      <c r="G139" s="82"/>
      <c r="H139" s="82"/>
    </row>
    <row r="140" spans="1:8" s="10" customFormat="1" ht="12.75">
      <c r="A140" s="68"/>
      <c r="B140" s="109"/>
      <c r="D140" s="129"/>
      <c r="E140" s="11"/>
      <c r="F140" s="11"/>
      <c r="G140" s="82"/>
      <c r="H140" s="82"/>
    </row>
    <row r="141" spans="1:8" s="10" customFormat="1" ht="89.25">
      <c r="A141" s="68" t="s">
        <v>134</v>
      </c>
      <c r="B141" s="120" t="s">
        <v>135</v>
      </c>
      <c r="E141" s="11"/>
      <c r="F141" s="11"/>
      <c r="G141" s="82"/>
      <c r="H141" s="82"/>
    </row>
    <row r="142" spans="1:8" s="10" customFormat="1" ht="12.75">
      <c r="A142" s="68"/>
      <c r="B142" s="120" t="s">
        <v>99</v>
      </c>
      <c r="C142" s="10" t="s">
        <v>95</v>
      </c>
      <c r="D142" s="10">
        <v>1</v>
      </c>
      <c r="E142" s="11"/>
      <c r="F142" s="11">
        <f>INT(D142*E142)</f>
        <v>0</v>
      </c>
      <c r="G142" s="82"/>
      <c r="H142" s="82"/>
    </row>
    <row r="143" spans="1:8" s="10" customFormat="1" ht="12.75">
      <c r="A143" s="68"/>
      <c r="B143" s="109"/>
      <c r="D143" s="129"/>
      <c r="E143" s="11"/>
      <c r="F143" s="11"/>
      <c r="G143" s="82"/>
      <c r="H143" s="82"/>
    </row>
    <row r="144" spans="1:6" s="82" customFormat="1" ht="76.5">
      <c r="A144" s="84" t="s">
        <v>136</v>
      </c>
      <c r="B144" s="85" t="s">
        <v>137</v>
      </c>
      <c r="E144" s="130"/>
      <c r="F144" s="130"/>
    </row>
    <row r="145" spans="1:8" s="82" customFormat="1" ht="12.75">
      <c r="A145" s="84"/>
      <c r="B145" s="131" t="s">
        <v>138</v>
      </c>
      <c r="E145" s="132"/>
      <c r="F145" s="132"/>
      <c r="G145" s="287"/>
      <c r="H145" s="287"/>
    </row>
    <row r="146" spans="1:8" s="82" customFormat="1" ht="12.75">
      <c r="A146" s="84"/>
      <c r="B146" s="131" t="s">
        <v>139</v>
      </c>
      <c r="E146" s="132"/>
      <c r="F146" s="132"/>
      <c r="G146" s="287"/>
      <c r="H146" s="287"/>
    </row>
    <row r="147" spans="1:8" s="82" customFormat="1" ht="12.75">
      <c r="A147" s="84"/>
      <c r="B147" s="131" t="s">
        <v>140</v>
      </c>
      <c r="E147" s="132"/>
      <c r="F147" s="132"/>
      <c r="G147" s="287"/>
      <c r="H147" s="287"/>
    </row>
    <row r="148" spans="1:8" s="82" customFormat="1" ht="12.75">
      <c r="A148" s="84"/>
      <c r="B148" s="131" t="s">
        <v>141</v>
      </c>
      <c r="E148" s="132"/>
      <c r="F148" s="132"/>
      <c r="G148" s="287"/>
      <c r="H148" s="287"/>
    </row>
    <row r="149" spans="1:8" s="82" customFormat="1" ht="12.75">
      <c r="A149" s="84"/>
      <c r="B149" s="131" t="s">
        <v>142</v>
      </c>
      <c r="E149" s="132"/>
      <c r="F149" s="132"/>
      <c r="G149" s="287"/>
      <c r="H149" s="287"/>
    </row>
    <row r="150" spans="1:8" s="82" customFormat="1" ht="12.75">
      <c r="A150" s="84"/>
      <c r="B150" s="81"/>
      <c r="C150" s="82" t="s">
        <v>113</v>
      </c>
      <c r="D150" s="82">
        <v>1</v>
      </c>
      <c r="E150" s="133"/>
      <c r="F150" s="133">
        <f>D150*E150</f>
        <v>0</v>
      </c>
      <c r="G150" s="288"/>
      <c r="H150" s="287"/>
    </row>
    <row r="151" spans="1:8" s="10" customFormat="1" ht="12.75">
      <c r="A151" s="68"/>
      <c r="B151" s="120"/>
      <c r="E151" s="11"/>
      <c r="F151" s="11"/>
      <c r="G151" s="82"/>
      <c r="H151" s="82"/>
    </row>
    <row r="152" spans="1:8" s="82" customFormat="1" ht="76.5">
      <c r="A152" s="84" t="s">
        <v>143</v>
      </c>
      <c r="B152" s="85" t="s">
        <v>144</v>
      </c>
      <c r="E152" s="132"/>
      <c r="F152" s="132"/>
      <c r="G152" s="287"/>
      <c r="H152" s="287"/>
    </row>
    <row r="153" spans="1:8" s="82" customFormat="1" ht="12.75">
      <c r="A153" s="84"/>
      <c r="B153" s="85" t="s">
        <v>145</v>
      </c>
      <c r="E153" s="132"/>
      <c r="F153" s="132"/>
      <c r="G153" s="287"/>
      <c r="H153" s="287"/>
    </row>
    <row r="154" spans="1:8" s="82" customFormat="1" ht="12.75">
      <c r="A154" s="84"/>
      <c r="B154" s="131" t="s">
        <v>146</v>
      </c>
      <c r="E154" s="132"/>
      <c r="F154" s="132"/>
      <c r="G154" s="287"/>
      <c r="H154" s="287"/>
    </row>
    <row r="155" spans="1:8" s="82" customFormat="1" ht="12.75">
      <c r="A155" s="84"/>
      <c r="B155" s="131" t="s">
        <v>147</v>
      </c>
      <c r="E155" s="132"/>
      <c r="F155" s="132"/>
      <c r="G155" s="287"/>
      <c r="H155" s="287"/>
    </row>
    <row r="156" spans="1:8" s="82" customFormat="1" ht="12.75">
      <c r="A156" s="84"/>
      <c r="B156" s="131" t="s">
        <v>140</v>
      </c>
      <c r="E156" s="132"/>
      <c r="F156" s="132"/>
      <c r="G156" s="287"/>
      <c r="H156" s="287"/>
    </row>
    <row r="157" spans="1:8" s="82" customFormat="1" ht="12.75">
      <c r="A157" s="84"/>
      <c r="B157" s="131" t="s">
        <v>148</v>
      </c>
      <c r="E157" s="132"/>
      <c r="F157" s="132"/>
      <c r="G157" s="287"/>
      <c r="H157" s="287"/>
    </row>
    <row r="158" spans="1:8" s="82" customFormat="1" ht="12.75">
      <c r="A158" s="84"/>
      <c r="B158" s="131" t="s">
        <v>142</v>
      </c>
      <c r="E158" s="132"/>
      <c r="F158" s="132"/>
      <c r="G158" s="287"/>
      <c r="H158" s="287"/>
    </row>
    <row r="159" spans="1:8" s="82" customFormat="1" ht="12.75">
      <c r="A159" s="84"/>
      <c r="B159" s="81"/>
      <c r="C159" s="82" t="s">
        <v>113</v>
      </c>
      <c r="D159" s="82">
        <v>1</v>
      </c>
      <c r="E159" s="133"/>
      <c r="F159" s="133">
        <f>D159*E159</f>
        <v>0</v>
      </c>
      <c r="G159" s="288"/>
      <c r="H159" s="287"/>
    </row>
    <row r="160" spans="1:8" s="82" customFormat="1" ht="12.75">
      <c r="A160" s="84"/>
      <c r="B160" s="81"/>
      <c r="E160" s="133"/>
      <c r="F160" s="133"/>
      <c r="G160" s="288"/>
      <c r="H160" s="287"/>
    </row>
    <row r="161" spans="1:6" s="82" customFormat="1" ht="63.75">
      <c r="A161" s="84" t="s">
        <v>149</v>
      </c>
      <c r="B161" s="85" t="s">
        <v>150</v>
      </c>
      <c r="E161" s="130"/>
      <c r="F161" s="130"/>
    </row>
    <row r="162" spans="1:6" s="82" customFormat="1" ht="12.75">
      <c r="A162" s="84"/>
      <c r="B162" s="85" t="s">
        <v>145</v>
      </c>
      <c r="E162" s="130"/>
      <c r="F162" s="130"/>
    </row>
    <row r="163" spans="1:6" s="82" customFormat="1" ht="12.75">
      <c r="A163" s="84"/>
      <c r="B163" s="131" t="s">
        <v>151</v>
      </c>
      <c r="E163" s="130"/>
      <c r="F163" s="130"/>
    </row>
    <row r="164" spans="1:6" s="82" customFormat="1" ht="12.75">
      <c r="A164" s="84"/>
      <c r="B164" s="131" t="s">
        <v>152</v>
      </c>
      <c r="E164" s="130"/>
      <c r="F164" s="130"/>
    </row>
    <row r="165" spans="1:6" s="82" customFormat="1" ht="12.75">
      <c r="A165" s="84"/>
      <c r="B165" s="131" t="s">
        <v>140</v>
      </c>
      <c r="E165" s="130"/>
      <c r="F165" s="130"/>
    </row>
    <row r="166" spans="1:6" s="82" customFormat="1" ht="12.75">
      <c r="A166" s="84"/>
      <c r="B166" s="131" t="s">
        <v>153</v>
      </c>
      <c r="E166" s="130"/>
      <c r="F166" s="130"/>
    </row>
    <row r="167" spans="1:6" s="82" customFormat="1" ht="12.75">
      <c r="A167" s="84"/>
      <c r="B167" s="131" t="s">
        <v>142</v>
      </c>
      <c r="E167" s="130"/>
      <c r="F167" s="130"/>
    </row>
    <row r="168" spans="1:6" s="82" customFormat="1" ht="12.75">
      <c r="A168" s="84"/>
      <c r="B168" s="85"/>
      <c r="C168" s="82" t="s">
        <v>113</v>
      </c>
      <c r="D168" s="82">
        <v>1</v>
      </c>
      <c r="E168" s="104"/>
      <c r="F168" s="119">
        <f>D168*E168</f>
        <v>0</v>
      </c>
    </row>
    <row r="169" spans="1:8" s="10" customFormat="1" ht="12.75">
      <c r="A169" s="68"/>
      <c r="B169" s="120"/>
      <c r="E169" s="11"/>
      <c r="F169" s="11"/>
      <c r="G169" s="82"/>
      <c r="H169" s="82"/>
    </row>
    <row r="170" spans="1:8" s="82" customFormat="1" ht="63.75">
      <c r="A170" s="84" t="s">
        <v>154</v>
      </c>
      <c r="B170" s="85" t="s">
        <v>155</v>
      </c>
      <c r="E170" s="132"/>
      <c r="F170" s="132"/>
      <c r="G170" s="287"/>
      <c r="H170" s="287"/>
    </row>
    <row r="171" spans="1:8" s="82" customFormat="1" ht="12.75">
      <c r="A171" s="84"/>
      <c r="B171" s="85" t="s">
        <v>145</v>
      </c>
      <c r="E171" s="132"/>
      <c r="F171" s="132"/>
      <c r="G171" s="287"/>
      <c r="H171" s="287"/>
    </row>
    <row r="172" spans="1:8" s="82" customFormat="1" ht="12.75">
      <c r="A172" s="84"/>
      <c r="B172" s="131" t="s">
        <v>156</v>
      </c>
      <c r="E172" s="132"/>
      <c r="F172" s="132"/>
      <c r="G172" s="287"/>
      <c r="H172" s="287"/>
    </row>
    <row r="173" spans="1:8" s="82" customFormat="1" ht="12.75">
      <c r="A173" s="84"/>
      <c r="B173" s="131" t="s">
        <v>152</v>
      </c>
      <c r="E173" s="132"/>
      <c r="F173" s="132"/>
      <c r="G173" s="287"/>
      <c r="H173" s="287"/>
    </row>
    <row r="174" spans="1:8" s="82" customFormat="1" ht="12.75">
      <c r="A174" s="84"/>
      <c r="B174" s="131" t="s">
        <v>140</v>
      </c>
      <c r="E174" s="132"/>
      <c r="F174" s="132"/>
      <c r="G174" s="287"/>
      <c r="H174" s="287"/>
    </row>
    <row r="175" spans="1:8" s="82" customFormat="1" ht="12.75">
      <c r="A175" s="84"/>
      <c r="B175" s="131" t="s">
        <v>157</v>
      </c>
      <c r="E175" s="132"/>
      <c r="F175" s="132"/>
      <c r="G175" s="287"/>
      <c r="H175" s="287"/>
    </row>
    <row r="176" spans="1:8" s="82" customFormat="1" ht="12.75">
      <c r="A176" s="84"/>
      <c r="B176" s="131" t="s">
        <v>142</v>
      </c>
      <c r="E176" s="132"/>
      <c r="F176" s="132"/>
      <c r="G176" s="287"/>
      <c r="H176" s="287"/>
    </row>
    <row r="177" spans="1:8" s="82" customFormat="1" ht="12.75">
      <c r="A177" s="84"/>
      <c r="B177" s="81"/>
      <c r="C177" s="82" t="s">
        <v>113</v>
      </c>
      <c r="D177" s="82">
        <v>1</v>
      </c>
      <c r="E177" s="133"/>
      <c r="F177" s="133">
        <f>D177*E177</f>
        <v>0</v>
      </c>
      <c r="G177" s="288"/>
      <c r="H177" s="287"/>
    </row>
    <row r="178" spans="1:8" s="10" customFormat="1" ht="12.75">
      <c r="A178" s="68"/>
      <c r="B178" s="120"/>
      <c r="E178" s="88"/>
      <c r="F178" s="88"/>
      <c r="G178" s="287"/>
      <c r="H178" s="287"/>
    </row>
    <row r="179" spans="1:8" s="82" customFormat="1" ht="102">
      <c r="A179" s="84" t="s">
        <v>158</v>
      </c>
      <c r="B179" s="85" t="s">
        <v>159</v>
      </c>
      <c r="E179" s="132"/>
      <c r="F179" s="132"/>
      <c r="G179" s="287"/>
      <c r="H179" s="287"/>
    </row>
    <row r="180" spans="1:8" s="82" customFormat="1" ht="12.75">
      <c r="A180" s="84"/>
      <c r="B180" s="85" t="s">
        <v>145</v>
      </c>
      <c r="E180" s="132"/>
      <c r="F180" s="132"/>
      <c r="G180" s="287"/>
      <c r="H180" s="287"/>
    </row>
    <row r="181" spans="1:8" s="82" customFormat="1" ht="12.75">
      <c r="A181" s="84"/>
      <c r="B181" s="131" t="s">
        <v>160</v>
      </c>
      <c r="E181" s="132"/>
      <c r="F181" s="132"/>
      <c r="G181" s="287"/>
      <c r="H181" s="287"/>
    </row>
    <row r="182" spans="1:8" s="82" customFormat="1" ht="12.75">
      <c r="A182" s="84"/>
      <c r="B182" s="131" t="s">
        <v>161</v>
      </c>
      <c r="E182" s="132"/>
      <c r="F182" s="132"/>
      <c r="G182" s="287"/>
      <c r="H182" s="287"/>
    </row>
    <row r="183" spans="1:8" s="82" customFormat="1" ht="12.75">
      <c r="A183" s="84"/>
      <c r="B183" s="131" t="s">
        <v>140</v>
      </c>
      <c r="E183" s="132"/>
      <c r="F183" s="132"/>
      <c r="G183" s="287"/>
      <c r="H183" s="287"/>
    </row>
    <row r="184" spans="1:8" s="82" customFormat="1" ht="12.75">
      <c r="A184" s="84"/>
      <c r="B184" s="131" t="s">
        <v>162</v>
      </c>
      <c r="E184" s="132"/>
      <c r="F184" s="132"/>
      <c r="G184" s="287"/>
      <c r="H184" s="287"/>
    </row>
    <row r="185" spans="1:8" s="82" customFormat="1" ht="12.75">
      <c r="A185" s="84"/>
      <c r="B185" s="131" t="s">
        <v>142</v>
      </c>
      <c r="E185" s="132"/>
      <c r="F185" s="132"/>
      <c r="G185" s="287"/>
      <c r="H185" s="287"/>
    </row>
    <row r="186" spans="1:8" s="82" customFormat="1" ht="12.75">
      <c r="A186" s="84"/>
      <c r="B186" s="81"/>
      <c r="C186" s="82" t="s">
        <v>113</v>
      </c>
      <c r="D186" s="82">
        <v>1</v>
      </c>
      <c r="E186" s="133"/>
      <c r="F186" s="133">
        <f>D186*E186</f>
        <v>0</v>
      </c>
      <c r="G186" s="288"/>
      <c r="H186" s="287"/>
    </row>
    <row r="187" spans="1:8" s="10" customFormat="1" ht="12.75">
      <c r="A187" s="68"/>
      <c r="B187" s="120"/>
      <c r="E187" s="11"/>
      <c r="F187" s="11"/>
      <c r="G187" s="82"/>
      <c r="H187" s="82"/>
    </row>
    <row r="188" spans="1:8" s="10" customFormat="1" ht="25.5">
      <c r="A188" s="84" t="s">
        <v>163</v>
      </c>
      <c r="B188" s="111" t="s">
        <v>164</v>
      </c>
      <c r="E188" s="88"/>
      <c r="F188" s="88"/>
      <c r="G188" s="287"/>
      <c r="H188" s="287"/>
    </row>
    <row r="189" spans="1:8" s="10" customFormat="1" ht="127.5">
      <c r="A189" s="84"/>
      <c r="B189" s="111" t="s">
        <v>165</v>
      </c>
      <c r="E189" s="88"/>
      <c r="F189" s="88"/>
      <c r="G189" s="287"/>
      <c r="H189" s="287"/>
    </row>
    <row r="190" spans="1:8" s="10" customFormat="1" ht="12.75">
      <c r="A190" s="84"/>
      <c r="B190" s="111" t="s">
        <v>99</v>
      </c>
      <c r="C190" s="10" t="s">
        <v>95</v>
      </c>
      <c r="D190" s="103">
        <v>1</v>
      </c>
      <c r="E190" s="134"/>
      <c r="F190" s="134">
        <f>D190*E190</f>
        <v>0</v>
      </c>
      <c r="G190" s="288"/>
      <c r="H190" s="287"/>
    </row>
    <row r="191" spans="1:8" s="10" customFormat="1" ht="12.75">
      <c r="A191" s="68"/>
      <c r="B191" s="120"/>
      <c r="E191" s="11"/>
      <c r="F191" s="11"/>
      <c r="G191" s="82"/>
      <c r="H191" s="82"/>
    </row>
    <row r="192" spans="1:6" s="82" customFormat="1" ht="63.75">
      <c r="A192" s="84" t="s">
        <v>166</v>
      </c>
      <c r="B192" s="85" t="s">
        <v>167</v>
      </c>
      <c r="E192" s="130"/>
      <c r="F192" s="130"/>
    </row>
    <row r="193" spans="1:6" s="82" customFormat="1" ht="12.75">
      <c r="A193" s="84"/>
      <c r="B193" s="85" t="s">
        <v>145</v>
      </c>
      <c r="E193" s="130"/>
      <c r="F193" s="130"/>
    </row>
    <row r="194" spans="1:6" s="82" customFormat="1" ht="12.75">
      <c r="A194" s="84"/>
      <c r="B194" s="131" t="s">
        <v>168</v>
      </c>
      <c r="E194" s="130"/>
      <c r="F194" s="130"/>
    </row>
    <row r="195" spans="1:6" s="82" customFormat="1" ht="12.75">
      <c r="A195" s="84"/>
      <c r="B195" s="131" t="s">
        <v>161</v>
      </c>
      <c r="E195" s="130"/>
      <c r="F195" s="130"/>
    </row>
    <row r="196" spans="1:6" s="82" customFormat="1" ht="12.75">
      <c r="A196" s="84"/>
      <c r="B196" s="131" t="s">
        <v>140</v>
      </c>
      <c r="E196" s="130"/>
      <c r="F196" s="130"/>
    </row>
    <row r="197" spans="1:6" s="82" customFormat="1" ht="12.75">
      <c r="A197" s="84"/>
      <c r="B197" s="131" t="s">
        <v>162</v>
      </c>
      <c r="E197" s="130"/>
      <c r="F197" s="130"/>
    </row>
    <row r="198" spans="1:6" s="82" customFormat="1" ht="12.75">
      <c r="A198" s="84"/>
      <c r="B198" s="131" t="s">
        <v>142</v>
      </c>
      <c r="E198" s="130"/>
      <c r="F198" s="130"/>
    </row>
    <row r="199" spans="1:6" s="82" customFormat="1" ht="12.75">
      <c r="A199" s="84"/>
      <c r="B199" s="85"/>
      <c r="C199" s="82" t="s">
        <v>113</v>
      </c>
      <c r="D199" s="82">
        <v>1</v>
      </c>
      <c r="E199" s="104"/>
      <c r="F199" s="119">
        <f>D199*E199</f>
        <v>0</v>
      </c>
    </row>
    <row r="200" spans="1:8" s="10" customFormat="1" ht="12.75">
      <c r="A200" s="68"/>
      <c r="B200" s="120"/>
      <c r="E200" s="11"/>
      <c r="F200" s="11"/>
      <c r="G200" s="82"/>
      <c r="H200" s="82"/>
    </row>
    <row r="201" spans="1:8" s="10" customFormat="1" ht="25.5">
      <c r="A201" s="84" t="s">
        <v>169</v>
      </c>
      <c r="B201" s="120" t="s">
        <v>170</v>
      </c>
      <c r="E201" s="11"/>
      <c r="F201" s="11"/>
      <c r="G201" s="82"/>
      <c r="H201" s="82"/>
    </row>
    <row r="202" spans="1:8" s="10" customFormat="1" ht="12.75">
      <c r="A202" s="68"/>
      <c r="B202" s="120" t="s">
        <v>171</v>
      </c>
      <c r="E202" s="11"/>
      <c r="F202" s="11"/>
      <c r="G202" s="82"/>
      <c r="H202" s="82"/>
    </row>
    <row r="203" spans="1:8" s="10" customFormat="1" ht="12.75">
      <c r="A203" s="68"/>
      <c r="B203" s="120" t="s">
        <v>172</v>
      </c>
      <c r="E203" s="11"/>
      <c r="F203" s="11"/>
      <c r="G203" s="82"/>
      <c r="H203" s="82"/>
    </row>
    <row r="204" spans="1:8" s="10" customFormat="1" ht="12.75">
      <c r="A204" s="68"/>
      <c r="B204" s="120" t="s">
        <v>173</v>
      </c>
      <c r="E204" s="11"/>
      <c r="F204" s="11"/>
      <c r="G204" s="82"/>
      <c r="H204" s="82"/>
    </row>
    <row r="205" spans="1:8" s="10" customFormat="1" ht="12.75">
      <c r="A205" s="68"/>
      <c r="B205" s="120" t="s">
        <v>174</v>
      </c>
      <c r="E205" s="11"/>
      <c r="F205" s="11"/>
      <c r="G205" s="82"/>
      <c r="H205" s="82"/>
    </row>
    <row r="206" spans="1:8" s="10" customFormat="1" ht="25.5">
      <c r="A206" s="68"/>
      <c r="B206" s="120" t="s">
        <v>175</v>
      </c>
      <c r="E206" s="11"/>
      <c r="F206" s="11"/>
      <c r="G206" s="82"/>
      <c r="H206" s="82"/>
    </row>
    <row r="207" spans="1:8" s="10" customFormat="1" ht="12.75">
      <c r="A207" s="68"/>
      <c r="B207" s="120"/>
      <c r="C207" s="10" t="s">
        <v>113</v>
      </c>
      <c r="D207" s="10">
        <v>1</v>
      </c>
      <c r="E207" s="11"/>
      <c r="F207" s="11">
        <f>INT(D207*E207)</f>
        <v>0</v>
      </c>
      <c r="G207" s="82"/>
      <c r="H207" s="82"/>
    </row>
    <row r="208" spans="1:8" s="10" customFormat="1" ht="12.75">
      <c r="A208" s="68"/>
      <c r="B208" s="120"/>
      <c r="E208" s="11"/>
      <c r="F208" s="11"/>
      <c r="G208" s="82"/>
      <c r="H208" s="82"/>
    </row>
    <row r="209" spans="1:8" s="10" customFormat="1" ht="25.5">
      <c r="A209" s="68" t="s">
        <v>176</v>
      </c>
      <c r="B209" s="120" t="s">
        <v>177</v>
      </c>
      <c r="E209" s="11"/>
      <c r="F209" s="11"/>
      <c r="G209" s="82"/>
      <c r="H209" s="82"/>
    </row>
    <row r="210" spans="1:8" s="10" customFormat="1" ht="12.75">
      <c r="A210" s="68"/>
      <c r="B210" s="120" t="s">
        <v>171</v>
      </c>
      <c r="E210" s="11"/>
      <c r="F210" s="11"/>
      <c r="G210" s="82"/>
      <c r="H210" s="82"/>
    </row>
    <row r="211" spans="1:8" s="10" customFormat="1" ht="12.75">
      <c r="A211" s="68"/>
      <c r="B211" s="120" t="s">
        <v>172</v>
      </c>
      <c r="E211" s="11"/>
      <c r="F211" s="11"/>
      <c r="G211" s="82"/>
      <c r="H211" s="82"/>
    </row>
    <row r="212" spans="1:8" s="10" customFormat="1" ht="12.75">
      <c r="A212" s="68"/>
      <c r="B212" s="120" t="s">
        <v>173</v>
      </c>
      <c r="E212" s="11"/>
      <c r="F212" s="11"/>
      <c r="G212" s="82"/>
      <c r="H212" s="82"/>
    </row>
    <row r="213" spans="1:8" s="10" customFormat="1" ht="12.75">
      <c r="A213" s="68"/>
      <c r="B213" s="120" t="s">
        <v>174</v>
      </c>
      <c r="E213" s="11"/>
      <c r="F213" s="11"/>
      <c r="G213" s="82"/>
      <c r="H213" s="82"/>
    </row>
    <row r="214" spans="1:8" s="10" customFormat="1" ht="25.5">
      <c r="A214" s="68"/>
      <c r="B214" s="120" t="s">
        <v>175</v>
      </c>
      <c r="E214" s="11"/>
      <c r="F214" s="11"/>
      <c r="G214" s="82"/>
      <c r="H214" s="82"/>
    </row>
    <row r="215" spans="1:8" s="10" customFormat="1" ht="12.75">
      <c r="A215" s="68"/>
      <c r="B215" s="120"/>
      <c r="C215" s="10" t="s">
        <v>113</v>
      </c>
      <c r="D215" s="10">
        <v>1</v>
      </c>
      <c r="E215" s="11"/>
      <c r="F215" s="11">
        <f>INT(D215*E215)</f>
        <v>0</v>
      </c>
      <c r="G215" s="82"/>
      <c r="H215" s="82"/>
    </row>
    <row r="216" spans="1:8" s="10" customFormat="1" ht="12.75">
      <c r="A216" s="68"/>
      <c r="B216" s="120"/>
      <c r="E216" s="11"/>
      <c r="F216" s="11"/>
      <c r="G216" s="82"/>
      <c r="H216" s="82"/>
    </row>
    <row r="217" spans="1:6" s="82" customFormat="1" ht="39" customHeight="1">
      <c r="A217" s="84" t="s">
        <v>178</v>
      </c>
      <c r="B217" s="85" t="s">
        <v>179</v>
      </c>
      <c r="E217" s="130"/>
      <c r="F217" s="130"/>
    </row>
    <row r="218" spans="1:8" s="10" customFormat="1" ht="12.75">
      <c r="A218" s="68"/>
      <c r="B218" s="120" t="s">
        <v>180</v>
      </c>
      <c r="C218" s="10" t="s">
        <v>113</v>
      </c>
      <c r="D218" s="10">
        <v>6</v>
      </c>
      <c r="E218" s="11"/>
      <c r="F218" s="11">
        <f>INT(D218*E218)</f>
        <v>0</v>
      </c>
      <c r="G218" s="82"/>
      <c r="H218" s="82"/>
    </row>
    <row r="219" spans="1:8" s="10" customFormat="1" ht="12.75">
      <c r="A219" s="68"/>
      <c r="B219" s="120" t="s">
        <v>181</v>
      </c>
      <c r="C219" s="10" t="s">
        <v>113</v>
      </c>
      <c r="D219" s="10">
        <v>9</v>
      </c>
      <c r="E219" s="11"/>
      <c r="F219" s="11">
        <f>INT(D219*E219)</f>
        <v>0</v>
      </c>
      <c r="G219" s="82"/>
      <c r="H219" s="82"/>
    </row>
    <row r="220" spans="1:8" s="10" customFormat="1" ht="12.75">
      <c r="A220" s="68"/>
      <c r="B220" s="120" t="s">
        <v>182</v>
      </c>
      <c r="C220" s="10" t="s">
        <v>113</v>
      </c>
      <c r="D220" s="10">
        <v>6</v>
      </c>
      <c r="E220" s="11"/>
      <c r="F220" s="11">
        <f>INT(D220*E220)</f>
        <v>0</v>
      </c>
      <c r="G220" s="82"/>
      <c r="H220" s="82"/>
    </row>
    <row r="221" spans="1:8" s="10" customFormat="1" ht="12.75">
      <c r="A221" s="68"/>
      <c r="B221" s="120"/>
      <c r="E221" s="11"/>
      <c r="F221" s="11"/>
      <c r="G221" s="82"/>
      <c r="H221" s="82"/>
    </row>
    <row r="222" spans="1:8" s="10" customFormat="1" ht="25.5">
      <c r="A222" s="68" t="s">
        <v>183</v>
      </c>
      <c r="B222" s="120" t="s">
        <v>184</v>
      </c>
      <c r="E222" s="11"/>
      <c r="F222" s="11"/>
      <c r="G222" s="82"/>
      <c r="H222" s="82"/>
    </row>
    <row r="223" spans="1:8" s="10" customFormat="1" ht="12.75">
      <c r="A223" s="68"/>
      <c r="B223" s="120" t="s">
        <v>185</v>
      </c>
      <c r="C223" s="10" t="s">
        <v>113</v>
      </c>
      <c r="D223" s="10">
        <v>20</v>
      </c>
      <c r="E223" s="11"/>
      <c r="F223" s="11">
        <f aca="true" t="shared" si="0" ref="F223:F228">INT(D223*E223)</f>
        <v>0</v>
      </c>
      <c r="G223" s="82"/>
      <c r="H223" s="82"/>
    </row>
    <row r="224" spans="1:8" s="10" customFormat="1" ht="12.75">
      <c r="A224" s="68"/>
      <c r="B224" s="120" t="s">
        <v>186</v>
      </c>
      <c r="C224" s="10" t="s">
        <v>113</v>
      </c>
      <c r="D224" s="10">
        <v>4</v>
      </c>
      <c r="E224" s="11"/>
      <c r="F224" s="11">
        <f t="shared" si="0"/>
        <v>0</v>
      </c>
      <c r="G224" s="82"/>
      <c r="H224" s="82"/>
    </row>
    <row r="225" spans="1:8" s="10" customFormat="1" ht="12.75">
      <c r="A225" s="68"/>
      <c r="B225" s="120" t="s">
        <v>119</v>
      </c>
      <c r="C225" s="10" t="s">
        <v>113</v>
      </c>
      <c r="D225" s="10">
        <v>98</v>
      </c>
      <c r="E225" s="11"/>
      <c r="F225" s="11">
        <f t="shared" si="0"/>
        <v>0</v>
      </c>
      <c r="G225" s="82"/>
      <c r="H225" s="82"/>
    </row>
    <row r="226" spans="1:8" s="10" customFormat="1" ht="12.75">
      <c r="A226" s="68"/>
      <c r="B226" s="120" t="s">
        <v>187</v>
      </c>
      <c r="C226" s="10" t="s">
        <v>113</v>
      </c>
      <c r="D226" s="10">
        <v>4</v>
      </c>
      <c r="E226" s="11"/>
      <c r="F226" s="11">
        <f t="shared" si="0"/>
        <v>0</v>
      </c>
      <c r="G226" s="82"/>
      <c r="H226" s="82"/>
    </row>
    <row r="227" spans="1:8" s="10" customFormat="1" ht="12.75">
      <c r="A227" s="68"/>
      <c r="B227" s="120" t="s">
        <v>188</v>
      </c>
      <c r="C227" s="10" t="s">
        <v>113</v>
      </c>
      <c r="D227" s="10">
        <v>8</v>
      </c>
      <c r="E227" s="11"/>
      <c r="F227" s="11">
        <f t="shared" si="0"/>
        <v>0</v>
      </c>
      <c r="G227" s="82"/>
      <c r="H227" s="82"/>
    </row>
    <row r="228" spans="1:8" s="10" customFormat="1" ht="12.75">
      <c r="A228" s="68"/>
      <c r="B228" s="120" t="s">
        <v>189</v>
      </c>
      <c r="C228" s="10" t="s">
        <v>113</v>
      </c>
      <c r="D228" s="10">
        <v>10</v>
      </c>
      <c r="E228" s="11"/>
      <c r="F228" s="11">
        <f t="shared" si="0"/>
        <v>0</v>
      </c>
      <c r="G228" s="82"/>
      <c r="H228" s="82"/>
    </row>
    <row r="229" spans="1:8" s="10" customFormat="1" ht="12.75">
      <c r="A229" s="68"/>
      <c r="B229" s="120"/>
      <c r="E229" s="11"/>
      <c r="F229" s="11"/>
      <c r="G229" s="82"/>
      <c r="H229" s="82"/>
    </row>
    <row r="230" spans="1:8" s="10" customFormat="1" ht="38.25">
      <c r="A230" s="68" t="s">
        <v>190</v>
      </c>
      <c r="B230" s="120" t="s">
        <v>191</v>
      </c>
      <c r="E230" s="11"/>
      <c r="F230" s="11"/>
      <c r="G230" s="82"/>
      <c r="H230" s="82"/>
    </row>
    <row r="231" spans="1:8" s="10" customFormat="1" ht="12.75">
      <c r="A231" s="68"/>
      <c r="B231" s="120" t="s">
        <v>181</v>
      </c>
      <c r="C231" s="10" t="s">
        <v>113</v>
      </c>
      <c r="D231" s="10">
        <v>1</v>
      </c>
      <c r="E231" s="11"/>
      <c r="F231" s="11">
        <f>INT(D231*E231)</f>
        <v>0</v>
      </c>
      <c r="G231" s="82"/>
      <c r="H231" s="82"/>
    </row>
    <row r="232" spans="1:8" s="10" customFormat="1" ht="12.75">
      <c r="A232" s="68"/>
      <c r="B232" s="120" t="s">
        <v>182</v>
      </c>
      <c r="C232" s="10" t="s">
        <v>113</v>
      </c>
      <c r="D232" s="10">
        <v>1</v>
      </c>
      <c r="E232" s="11"/>
      <c r="F232" s="11">
        <f>INT(D232*E232)</f>
        <v>0</v>
      </c>
      <c r="G232" s="82"/>
      <c r="H232" s="82"/>
    </row>
    <row r="233" spans="1:8" s="10" customFormat="1" ht="12.75">
      <c r="A233" s="68"/>
      <c r="B233" s="120"/>
      <c r="E233" s="11"/>
      <c r="F233" s="11"/>
      <c r="G233" s="82"/>
      <c r="H233" s="82"/>
    </row>
    <row r="234" spans="1:8" s="10" customFormat="1" ht="25.5">
      <c r="A234" s="68" t="s">
        <v>192</v>
      </c>
      <c r="B234" s="120" t="s">
        <v>193</v>
      </c>
      <c r="E234" s="11"/>
      <c r="F234" s="11"/>
      <c r="G234" s="82"/>
      <c r="H234" s="82"/>
    </row>
    <row r="235" spans="1:8" s="10" customFormat="1" ht="12.75">
      <c r="A235" s="68"/>
      <c r="B235" s="120" t="s">
        <v>188</v>
      </c>
      <c r="C235" s="10" t="s">
        <v>113</v>
      </c>
      <c r="D235" s="10">
        <v>2</v>
      </c>
      <c r="E235" s="11"/>
      <c r="F235" s="11">
        <f>INT(D235*E235)</f>
        <v>0</v>
      </c>
      <c r="G235" s="82"/>
      <c r="H235" s="82"/>
    </row>
    <row r="236" spans="1:8" s="10" customFormat="1" ht="12.75">
      <c r="A236" s="68"/>
      <c r="B236" s="120"/>
      <c r="E236" s="11"/>
      <c r="F236" s="11"/>
      <c r="G236" s="82"/>
      <c r="H236" s="82"/>
    </row>
    <row r="237" spans="1:8" s="10" customFormat="1" ht="25.5">
      <c r="A237" s="68" t="s">
        <v>194</v>
      </c>
      <c r="B237" s="120" t="s">
        <v>195</v>
      </c>
      <c r="E237" s="11"/>
      <c r="F237" s="11"/>
      <c r="G237" s="82"/>
      <c r="H237" s="82"/>
    </row>
    <row r="238" spans="1:8" s="10" customFormat="1" ht="12.75">
      <c r="A238" s="68"/>
      <c r="B238" s="120" t="s">
        <v>182</v>
      </c>
      <c r="C238" s="10" t="s">
        <v>113</v>
      </c>
      <c r="D238" s="10">
        <v>1</v>
      </c>
      <c r="E238" s="11"/>
      <c r="F238" s="11">
        <f>INT(D238*E238)</f>
        <v>0</v>
      </c>
      <c r="G238" s="82"/>
      <c r="H238" s="82"/>
    </row>
    <row r="239" spans="1:8" s="10" customFormat="1" ht="12.75">
      <c r="A239" s="68"/>
      <c r="B239" s="120" t="s">
        <v>181</v>
      </c>
      <c r="C239" s="10" t="s">
        <v>113</v>
      </c>
      <c r="D239" s="10">
        <v>1</v>
      </c>
      <c r="E239" s="11"/>
      <c r="F239" s="11">
        <f>INT(D239*E239)</f>
        <v>0</v>
      </c>
      <c r="G239" s="82"/>
      <c r="H239" s="82"/>
    </row>
    <row r="240" spans="1:8" s="10" customFormat="1" ht="12.75">
      <c r="A240" s="68"/>
      <c r="B240" s="120"/>
      <c r="E240" s="11"/>
      <c r="F240" s="11"/>
      <c r="G240" s="82"/>
      <c r="H240" s="82"/>
    </row>
    <row r="241" spans="1:8" s="10" customFormat="1" ht="25.5">
      <c r="A241" s="68" t="s">
        <v>196</v>
      </c>
      <c r="B241" s="120" t="s">
        <v>197</v>
      </c>
      <c r="E241" s="11"/>
      <c r="F241" s="11"/>
      <c r="G241" s="82"/>
      <c r="H241" s="82"/>
    </row>
    <row r="242" spans="1:8" s="10" customFormat="1" ht="12.75">
      <c r="A242" s="68"/>
      <c r="B242" s="120" t="s">
        <v>188</v>
      </c>
      <c r="C242" s="10" t="s">
        <v>113</v>
      </c>
      <c r="D242" s="10">
        <v>2</v>
      </c>
      <c r="E242" s="11"/>
      <c r="F242" s="11">
        <f>INT(D242*E242)</f>
        <v>0</v>
      </c>
      <c r="G242" s="82"/>
      <c r="H242" s="82"/>
    </row>
    <row r="243" spans="1:8" s="10" customFormat="1" ht="12.75">
      <c r="A243" s="68"/>
      <c r="B243" s="120"/>
      <c r="E243" s="11"/>
      <c r="F243" s="11"/>
      <c r="G243" s="82"/>
      <c r="H243" s="82"/>
    </row>
    <row r="244" spans="1:8" s="10" customFormat="1" ht="38.25">
      <c r="A244" s="68" t="s">
        <v>198</v>
      </c>
      <c r="B244" s="120" t="s">
        <v>199</v>
      </c>
      <c r="E244" s="11"/>
      <c r="F244" s="11"/>
      <c r="G244" s="82"/>
      <c r="H244" s="82"/>
    </row>
    <row r="245" spans="2:8" s="10" customFormat="1" ht="12.75">
      <c r="B245" s="120"/>
      <c r="C245" s="10" t="s">
        <v>113</v>
      </c>
      <c r="D245" s="10">
        <v>12</v>
      </c>
      <c r="E245" s="11"/>
      <c r="F245" s="11">
        <f>INT(D245*E245)</f>
        <v>0</v>
      </c>
      <c r="G245" s="82"/>
      <c r="H245" s="82"/>
    </row>
    <row r="246" spans="1:8" s="10" customFormat="1" ht="12.75">
      <c r="A246" s="68"/>
      <c r="B246" s="120"/>
      <c r="E246" s="11"/>
      <c r="F246" s="11"/>
      <c r="G246" s="82"/>
      <c r="H246" s="82"/>
    </row>
    <row r="247" spans="1:8" s="10" customFormat="1" ht="33" customHeight="1">
      <c r="A247" s="68" t="s">
        <v>200</v>
      </c>
      <c r="B247" s="120" t="s">
        <v>201</v>
      </c>
      <c r="E247" s="11"/>
      <c r="F247" s="11"/>
      <c r="G247" s="82"/>
      <c r="H247" s="82"/>
    </row>
    <row r="248" spans="1:8" s="10" customFormat="1" ht="12.75">
      <c r="A248" s="68"/>
      <c r="B248" s="120" t="s">
        <v>99</v>
      </c>
      <c r="C248" s="10" t="s">
        <v>113</v>
      </c>
      <c r="D248" s="10">
        <v>14</v>
      </c>
      <c r="E248" s="11"/>
      <c r="F248" s="11">
        <f>INT(D248*E248)</f>
        <v>0</v>
      </c>
      <c r="G248" s="82"/>
      <c r="H248" s="82"/>
    </row>
    <row r="249" spans="1:8" s="10" customFormat="1" ht="12.75">
      <c r="A249" s="68"/>
      <c r="B249" s="120"/>
      <c r="E249" s="11"/>
      <c r="F249" s="11"/>
      <c r="G249" s="82"/>
      <c r="H249" s="82"/>
    </row>
    <row r="250" spans="1:8" s="10" customFormat="1" ht="25.5">
      <c r="A250" s="68" t="s">
        <v>202</v>
      </c>
      <c r="B250" s="120" t="s">
        <v>203</v>
      </c>
      <c r="E250" s="11"/>
      <c r="F250" s="11"/>
      <c r="G250" s="82"/>
      <c r="H250" s="82"/>
    </row>
    <row r="251" spans="1:8" s="10" customFormat="1" ht="12.75">
      <c r="A251" s="68"/>
      <c r="B251" s="120" t="s">
        <v>99</v>
      </c>
      <c r="C251" s="10" t="s">
        <v>113</v>
      </c>
      <c r="D251" s="10">
        <v>3</v>
      </c>
      <c r="E251" s="11"/>
      <c r="F251" s="11">
        <f>INT(D251*E251)</f>
        <v>0</v>
      </c>
      <c r="G251" s="82"/>
      <c r="H251" s="82"/>
    </row>
    <row r="252" spans="1:8" s="10" customFormat="1" ht="12.75">
      <c r="A252" s="68"/>
      <c r="B252" s="120"/>
      <c r="E252" s="11"/>
      <c r="F252" s="11"/>
      <c r="G252" s="82"/>
      <c r="H252" s="82"/>
    </row>
    <row r="253" spans="1:8" s="10" customFormat="1" ht="51">
      <c r="A253" s="68" t="s">
        <v>204</v>
      </c>
      <c r="B253" s="120" t="s">
        <v>205</v>
      </c>
      <c r="E253" s="11"/>
      <c r="F253" s="11"/>
      <c r="G253" s="82"/>
      <c r="H253" s="82"/>
    </row>
    <row r="254" spans="1:8" s="10" customFormat="1" ht="12.75">
      <c r="A254" s="68"/>
      <c r="B254" s="120"/>
      <c r="C254" s="10" t="s">
        <v>113</v>
      </c>
      <c r="D254" s="10">
        <v>1</v>
      </c>
      <c r="E254" s="11"/>
      <c r="F254" s="11">
        <f>INT(D254*E254)</f>
        <v>0</v>
      </c>
      <c r="G254" s="82"/>
      <c r="H254" s="82"/>
    </row>
    <row r="255" spans="1:8" s="10" customFormat="1" ht="12.75">
      <c r="A255" s="68"/>
      <c r="B255" s="120"/>
      <c r="E255" s="11"/>
      <c r="F255" s="11"/>
      <c r="G255" s="82"/>
      <c r="H255" s="82"/>
    </row>
    <row r="256" spans="1:8" s="10" customFormat="1" ht="25.5">
      <c r="A256" s="68" t="s">
        <v>206</v>
      </c>
      <c r="B256" s="120" t="s">
        <v>207</v>
      </c>
      <c r="E256" s="11"/>
      <c r="F256" s="11"/>
      <c r="G256" s="82"/>
      <c r="H256" s="82"/>
    </row>
    <row r="257" spans="1:8" s="10" customFormat="1" ht="12.75">
      <c r="A257" s="68"/>
      <c r="B257" s="120"/>
      <c r="C257" s="10" t="s">
        <v>113</v>
      </c>
      <c r="D257" s="10">
        <v>12</v>
      </c>
      <c r="E257" s="11"/>
      <c r="F257" s="11">
        <f>INT(D257*E257)</f>
        <v>0</v>
      </c>
      <c r="G257" s="82"/>
      <c r="H257" s="82"/>
    </row>
    <row r="258" spans="1:8" s="10" customFormat="1" ht="12.75">
      <c r="A258" s="68"/>
      <c r="B258" s="120"/>
      <c r="E258" s="11"/>
      <c r="F258" s="11"/>
      <c r="G258" s="82"/>
      <c r="H258" s="82"/>
    </row>
    <row r="259" spans="1:8" s="10" customFormat="1" ht="25.5">
      <c r="A259" s="68" t="s">
        <v>208</v>
      </c>
      <c r="B259" s="120" t="s">
        <v>209</v>
      </c>
      <c r="E259" s="11"/>
      <c r="F259" s="11"/>
      <c r="G259" s="82"/>
      <c r="H259" s="82"/>
    </row>
    <row r="260" spans="1:8" s="10" customFormat="1" ht="12.75">
      <c r="A260" s="68"/>
      <c r="B260" s="120"/>
      <c r="C260" s="10" t="s">
        <v>113</v>
      </c>
      <c r="D260" s="10">
        <v>12</v>
      </c>
      <c r="E260" s="11"/>
      <c r="F260" s="134">
        <f>D260*E260</f>
        <v>0</v>
      </c>
      <c r="G260" s="82"/>
      <c r="H260" s="82"/>
    </row>
    <row r="261" spans="1:8" s="10" customFormat="1" ht="12.75">
      <c r="A261" s="68"/>
      <c r="B261" s="120"/>
      <c r="E261" s="11"/>
      <c r="F261" s="134"/>
      <c r="G261" s="82"/>
      <c r="H261" s="82"/>
    </row>
    <row r="262" spans="1:8" s="10" customFormat="1" ht="165.75">
      <c r="A262" s="120" t="s">
        <v>210</v>
      </c>
      <c r="B262" s="109" t="s">
        <v>211</v>
      </c>
      <c r="F262" s="11"/>
      <c r="G262" s="82"/>
      <c r="H262" s="289"/>
    </row>
    <row r="263" spans="1:8" s="10" customFormat="1" ht="12.75">
      <c r="A263" s="120"/>
      <c r="B263" s="135" t="s">
        <v>212</v>
      </c>
      <c r="C263" s="10" t="s">
        <v>113</v>
      </c>
      <c r="D263" s="136">
        <v>3</v>
      </c>
      <c r="F263" s="134">
        <f aca="true" t="shared" si="1" ref="F263:F273">D263*E263</f>
        <v>0</v>
      </c>
      <c r="G263" s="82"/>
      <c r="H263" s="289"/>
    </row>
    <row r="264" spans="1:8" s="10" customFormat="1" ht="12.75">
      <c r="A264" s="120"/>
      <c r="B264" s="135" t="s">
        <v>213</v>
      </c>
      <c r="C264" s="10" t="s">
        <v>113</v>
      </c>
      <c r="D264" s="136">
        <v>1</v>
      </c>
      <c r="F264" s="134">
        <f t="shared" si="1"/>
        <v>0</v>
      </c>
      <c r="G264" s="82"/>
      <c r="H264" s="289"/>
    </row>
    <row r="265" spans="1:8" s="10" customFormat="1" ht="12.75">
      <c r="A265" s="120"/>
      <c r="B265" s="135" t="s">
        <v>214</v>
      </c>
      <c r="C265" s="10" t="s">
        <v>113</v>
      </c>
      <c r="D265" s="136">
        <v>5</v>
      </c>
      <c r="F265" s="134">
        <f t="shared" si="1"/>
        <v>0</v>
      </c>
      <c r="G265" s="82"/>
      <c r="H265" s="289"/>
    </row>
    <row r="266" spans="1:8" s="10" customFormat="1" ht="12.75">
      <c r="A266" s="120"/>
      <c r="B266" s="135" t="s">
        <v>215</v>
      </c>
      <c r="C266" s="10" t="s">
        <v>113</v>
      </c>
      <c r="D266" s="136">
        <v>2</v>
      </c>
      <c r="F266" s="134">
        <f t="shared" si="1"/>
        <v>0</v>
      </c>
      <c r="G266" s="82"/>
      <c r="H266" s="289"/>
    </row>
    <row r="267" spans="1:8" s="10" customFormat="1" ht="12.75">
      <c r="A267" s="120"/>
      <c r="B267" s="135" t="s">
        <v>216</v>
      </c>
      <c r="C267" s="10" t="s">
        <v>113</v>
      </c>
      <c r="D267" s="136">
        <v>1</v>
      </c>
      <c r="F267" s="134">
        <f t="shared" si="1"/>
        <v>0</v>
      </c>
      <c r="G267" s="82"/>
      <c r="H267" s="289"/>
    </row>
    <row r="268" spans="1:8" s="10" customFormat="1" ht="12.75">
      <c r="A268" s="120"/>
      <c r="B268" s="135" t="s">
        <v>217</v>
      </c>
      <c r="C268" s="10" t="s">
        <v>113</v>
      </c>
      <c r="D268" s="136">
        <v>1</v>
      </c>
      <c r="F268" s="134">
        <f t="shared" si="1"/>
        <v>0</v>
      </c>
      <c r="G268" s="82"/>
      <c r="H268" s="289"/>
    </row>
    <row r="269" spans="1:8" s="10" customFormat="1" ht="12.75">
      <c r="A269" s="120"/>
      <c r="B269" s="135" t="s">
        <v>218</v>
      </c>
      <c r="C269" s="10" t="s">
        <v>113</v>
      </c>
      <c r="D269" s="136">
        <v>1</v>
      </c>
      <c r="F269" s="134">
        <f t="shared" si="1"/>
        <v>0</v>
      </c>
      <c r="G269" s="82"/>
      <c r="H269" s="289"/>
    </row>
    <row r="270" spans="1:8" s="10" customFormat="1" ht="12.75">
      <c r="A270" s="120"/>
      <c r="B270" s="135" t="s">
        <v>219</v>
      </c>
      <c r="C270" s="10" t="s">
        <v>113</v>
      </c>
      <c r="D270" s="136">
        <v>7</v>
      </c>
      <c r="F270" s="134">
        <f t="shared" si="1"/>
        <v>0</v>
      </c>
      <c r="G270" s="82"/>
      <c r="H270" s="289"/>
    </row>
    <row r="271" spans="1:8" s="10" customFormat="1" ht="12.75">
      <c r="A271" s="120"/>
      <c r="B271" s="135" t="s">
        <v>220</v>
      </c>
      <c r="C271" s="10" t="s">
        <v>113</v>
      </c>
      <c r="D271" s="136">
        <v>1</v>
      </c>
      <c r="F271" s="134">
        <f t="shared" si="1"/>
        <v>0</v>
      </c>
      <c r="G271" s="82"/>
      <c r="H271" s="289"/>
    </row>
    <row r="272" spans="1:8" s="10" customFormat="1" ht="12.75">
      <c r="A272" s="120"/>
      <c r="B272" s="135" t="s">
        <v>221</v>
      </c>
      <c r="C272" s="10" t="s">
        <v>113</v>
      </c>
      <c r="D272" s="136">
        <v>1</v>
      </c>
      <c r="F272" s="134">
        <f t="shared" si="1"/>
        <v>0</v>
      </c>
      <c r="G272" s="82"/>
      <c r="H272" s="289"/>
    </row>
    <row r="273" spans="1:8" s="10" customFormat="1" ht="12.75">
      <c r="A273" s="120"/>
      <c r="B273" s="135" t="s">
        <v>222</v>
      </c>
      <c r="C273" s="10" t="s">
        <v>113</v>
      </c>
      <c r="D273" s="136">
        <v>1</v>
      </c>
      <c r="F273" s="134">
        <f t="shared" si="1"/>
        <v>0</v>
      </c>
      <c r="G273" s="82"/>
      <c r="H273" s="289"/>
    </row>
    <row r="274" spans="1:8" s="10" customFormat="1" ht="12.75">
      <c r="A274" s="120"/>
      <c r="B274" s="109"/>
      <c r="D274" s="137">
        <f>SUM(D263:D273)</f>
        <v>24</v>
      </c>
      <c r="F274" s="11"/>
      <c r="G274" s="82"/>
      <c r="H274" s="289"/>
    </row>
    <row r="275" spans="1:8" s="10" customFormat="1" ht="38.25">
      <c r="A275" s="68" t="s">
        <v>223</v>
      </c>
      <c r="B275" s="120" t="s">
        <v>224</v>
      </c>
      <c r="E275" s="134"/>
      <c r="F275" s="134"/>
      <c r="G275" s="82"/>
      <c r="H275" s="82"/>
    </row>
    <row r="276" spans="1:8" s="10" customFormat="1" ht="12.75">
      <c r="A276" s="68"/>
      <c r="B276" s="120" t="s">
        <v>225</v>
      </c>
      <c r="C276" s="108" t="s">
        <v>113</v>
      </c>
      <c r="D276" s="10">
        <v>50</v>
      </c>
      <c r="E276" s="134"/>
      <c r="F276" s="134">
        <f>D276*E276</f>
        <v>0</v>
      </c>
      <c r="G276" s="82"/>
      <c r="H276" s="82"/>
    </row>
    <row r="277" spans="1:8" s="10" customFormat="1" ht="12.75">
      <c r="A277" s="68"/>
      <c r="B277" s="120"/>
      <c r="C277" s="108"/>
      <c r="E277" s="134"/>
      <c r="F277" s="134"/>
      <c r="G277" s="82"/>
      <c r="H277" s="82"/>
    </row>
    <row r="278" spans="1:8" s="10" customFormat="1" ht="25.5">
      <c r="A278" s="68" t="s">
        <v>226</v>
      </c>
      <c r="B278" s="120" t="s">
        <v>227</v>
      </c>
      <c r="C278" s="138"/>
      <c r="D278" s="138"/>
      <c r="E278" s="134"/>
      <c r="F278" s="134"/>
      <c r="G278" s="82"/>
      <c r="H278" s="82"/>
    </row>
    <row r="279" spans="1:8" s="10" customFormat="1" ht="12.75">
      <c r="A279" s="68" t="s">
        <v>99</v>
      </c>
      <c r="B279" s="138"/>
      <c r="C279" s="138" t="s">
        <v>113</v>
      </c>
      <c r="D279" s="139">
        <v>24</v>
      </c>
      <c r="E279" s="134"/>
      <c r="F279" s="134">
        <f>D279*E279</f>
        <v>0</v>
      </c>
      <c r="G279" s="82"/>
      <c r="H279" s="82"/>
    </row>
    <row r="280" spans="1:8" s="10" customFormat="1" ht="12.75">
      <c r="A280" s="68"/>
      <c r="B280" s="68"/>
      <c r="E280" s="134"/>
      <c r="F280" s="134"/>
      <c r="G280" s="82"/>
      <c r="H280" s="82"/>
    </row>
    <row r="281" spans="1:8" s="10" customFormat="1" ht="76.5">
      <c r="A281" s="68" t="s">
        <v>228</v>
      </c>
      <c r="B281" s="120" t="s">
        <v>229</v>
      </c>
      <c r="E281" s="134"/>
      <c r="F281" s="134"/>
      <c r="G281" s="82"/>
      <c r="H281" s="82"/>
    </row>
    <row r="282" spans="1:8" s="10" customFormat="1" ht="12.75">
      <c r="A282" s="68"/>
      <c r="B282" s="68" t="s">
        <v>99</v>
      </c>
      <c r="C282" s="10" t="s">
        <v>113</v>
      </c>
      <c r="D282" s="10">
        <v>24</v>
      </c>
      <c r="E282" s="140"/>
      <c r="F282" s="134">
        <f>D282*E282</f>
        <v>0</v>
      </c>
      <c r="G282" s="82"/>
      <c r="H282" s="82"/>
    </row>
    <row r="283" spans="1:8" s="10" customFormat="1" ht="12.75">
      <c r="A283" s="68"/>
      <c r="B283" s="68"/>
      <c r="E283" s="140"/>
      <c r="F283" s="134"/>
      <c r="G283" s="82"/>
      <c r="H283" s="82"/>
    </row>
    <row r="284" spans="1:8" s="10" customFormat="1" ht="25.5">
      <c r="A284" s="68" t="s">
        <v>230</v>
      </c>
      <c r="B284" s="120" t="s">
        <v>231</v>
      </c>
      <c r="E284" s="134"/>
      <c r="F284" s="134"/>
      <c r="G284" s="82"/>
      <c r="H284" s="82"/>
    </row>
    <row r="285" spans="1:8" s="10" customFormat="1" ht="12.75">
      <c r="A285" s="68"/>
      <c r="B285" s="120"/>
      <c r="C285" s="10" t="s">
        <v>113</v>
      </c>
      <c r="D285" s="10">
        <v>24</v>
      </c>
      <c r="E285" s="134"/>
      <c r="F285" s="134">
        <f>D285*E285</f>
        <v>0</v>
      </c>
      <c r="G285" s="82"/>
      <c r="H285" s="82"/>
    </row>
    <row r="286" spans="1:8" s="10" customFormat="1" ht="12.75">
      <c r="A286" s="68"/>
      <c r="B286" s="120"/>
      <c r="E286" s="134"/>
      <c r="F286" s="134"/>
      <c r="G286" s="82"/>
      <c r="H286" s="82"/>
    </row>
    <row r="287" spans="1:8" s="10" customFormat="1" ht="242.25">
      <c r="A287" s="141" t="s">
        <v>232</v>
      </c>
      <c r="B287" s="142" t="s">
        <v>233</v>
      </c>
      <c r="C287" s="103"/>
      <c r="D287" s="103"/>
      <c r="E287" s="143"/>
      <c r="F287" s="143"/>
      <c r="G287" s="115"/>
      <c r="H287" s="82"/>
    </row>
    <row r="288" spans="1:8" s="10" customFormat="1" ht="12.75">
      <c r="A288" s="141"/>
      <c r="B288" s="144" t="s">
        <v>234</v>
      </c>
      <c r="C288" s="103"/>
      <c r="D288" s="103"/>
      <c r="E288" s="143"/>
      <c r="F288" s="143"/>
      <c r="G288" s="115"/>
      <c r="H288" s="82"/>
    </row>
    <row r="289" spans="1:8" s="10" customFormat="1" ht="12.75">
      <c r="A289" s="141"/>
      <c r="B289" s="144" t="s">
        <v>235</v>
      </c>
      <c r="C289" s="103"/>
      <c r="D289" s="103"/>
      <c r="E289" s="143"/>
      <c r="F289" s="143"/>
      <c r="G289" s="115"/>
      <c r="H289" s="82"/>
    </row>
    <row r="290" spans="1:8" s="10" customFormat="1" ht="12.75">
      <c r="A290" s="141"/>
      <c r="B290" s="144" t="s">
        <v>236</v>
      </c>
      <c r="C290" s="103"/>
      <c r="D290" s="103"/>
      <c r="E290" s="143"/>
      <c r="F290" s="143"/>
      <c r="G290" s="115"/>
      <c r="H290" s="82"/>
    </row>
    <row r="291" spans="1:8" s="10" customFormat="1" ht="12.75">
      <c r="A291" s="141"/>
      <c r="B291" s="144" t="s">
        <v>237</v>
      </c>
      <c r="C291" s="103"/>
      <c r="D291" s="103"/>
      <c r="E291" s="143"/>
      <c r="F291" s="143"/>
      <c r="G291" s="115"/>
      <c r="H291" s="82"/>
    </row>
    <row r="292" spans="1:8" s="10" customFormat="1" ht="51">
      <c r="A292" s="141"/>
      <c r="B292" s="145" t="s">
        <v>238</v>
      </c>
      <c r="C292" s="103"/>
      <c r="D292" s="103"/>
      <c r="E292" s="143"/>
      <c r="F292" s="143"/>
      <c r="G292" s="115"/>
      <c r="H292" s="82"/>
    </row>
    <row r="293" spans="1:8" s="10" customFormat="1" ht="12.75">
      <c r="A293" s="141"/>
      <c r="B293" s="145"/>
      <c r="C293" s="103" t="s">
        <v>116</v>
      </c>
      <c r="D293" s="103">
        <v>12</v>
      </c>
      <c r="E293" s="134"/>
      <c r="F293" s="134">
        <f>D293*E293</f>
        <v>0</v>
      </c>
      <c r="G293" s="82"/>
      <c r="H293" s="82"/>
    </row>
    <row r="294" spans="1:8" s="10" customFormat="1" ht="12.75">
      <c r="A294" s="141"/>
      <c r="B294" s="145"/>
      <c r="C294" s="146"/>
      <c r="D294" s="103"/>
      <c r="E294" s="143"/>
      <c r="F294" s="143"/>
      <c r="G294" s="115"/>
      <c r="H294" s="82"/>
    </row>
    <row r="295" spans="1:8" s="10" customFormat="1" ht="242.25">
      <c r="A295" s="141" t="s">
        <v>239</v>
      </c>
      <c r="B295" s="142" t="s">
        <v>233</v>
      </c>
      <c r="C295" s="103"/>
      <c r="D295" s="103"/>
      <c r="E295" s="143"/>
      <c r="F295" s="143"/>
      <c r="G295" s="115"/>
      <c r="H295" s="82"/>
    </row>
    <row r="296" spans="1:8" s="10" customFormat="1" ht="12.75">
      <c r="A296" s="141"/>
      <c r="B296" s="144" t="s">
        <v>240</v>
      </c>
      <c r="C296" s="103"/>
      <c r="D296" s="103"/>
      <c r="E296" s="143"/>
      <c r="F296" s="143"/>
      <c r="G296" s="115"/>
      <c r="H296" s="82"/>
    </row>
    <row r="297" spans="1:8" s="10" customFormat="1" ht="12.75">
      <c r="A297" s="141"/>
      <c r="B297" s="144" t="s">
        <v>241</v>
      </c>
      <c r="C297" s="103"/>
      <c r="D297" s="103"/>
      <c r="E297" s="143"/>
      <c r="F297" s="143"/>
      <c r="G297" s="115"/>
      <c r="H297" s="82"/>
    </row>
    <row r="298" spans="1:8" s="10" customFormat="1" ht="12.75">
      <c r="A298" s="141"/>
      <c r="B298" s="144" t="s">
        <v>242</v>
      </c>
      <c r="C298" s="103"/>
      <c r="D298" s="103"/>
      <c r="E298" s="143"/>
      <c r="F298" s="143"/>
      <c r="G298" s="115"/>
      <c r="H298" s="82"/>
    </row>
    <row r="299" spans="1:8" s="10" customFormat="1" ht="12.75">
      <c r="A299" s="141"/>
      <c r="B299" s="144" t="s">
        <v>243</v>
      </c>
      <c r="C299" s="103"/>
      <c r="D299" s="103"/>
      <c r="E299" s="143"/>
      <c r="F299" s="143"/>
      <c r="G299" s="115"/>
      <c r="H299" s="82"/>
    </row>
    <row r="300" spans="1:8" s="10" customFormat="1" ht="51">
      <c r="A300" s="141"/>
      <c r="B300" s="145" t="s">
        <v>244</v>
      </c>
      <c r="C300" s="103"/>
      <c r="D300" s="103"/>
      <c r="E300" s="143"/>
      <c r="F300" s="143"/>
      <c r="G300" s="115"/>
      <c r="H300" s="82"/>
    </row>
    <row r="301" spans="1:8" s="10" customFormat="1" ht="12.75">
      <c r="A301" s="141"/>
      <c r="B301" s="145"/>
      <c r="C301" s="103" t="s">
        <v>116</v>
      </c>
      <c r="D301" s="103">
        <v>9</v>
      </c>
      <c r="E301" s="134"/>
      <c r="F301" s="134">
        <f>D301*E301</f>
        <v>0</v>
      </c>
      <c r="G301" s="82"/>
      <c r="H301" s="82"/>
    </row>
    <row r="302" spans="1:8" s="10" customFormat="1" ht="12.75">
      <c r="A302" s="141"/>
      <c r="B302" s="145"/>
      <c r="C302" s="103"/>
      <c r="D302" s="103"/>
      <c r="E302" s="134"/>
      <c r="F302" s="134"/>
      <c r="G302" s="82"/>
      <c r="H302" s="82"/>
    </row>
    <row r="303" spans="1:8" s="10" customFormat="1" ht="242.25">
      <c r="A303" s="141" t="s">
        <v>245</v>
      </c>
      <c r="B303" s="142" t="s">
        <v>246</v>
      </c>
      <c r="C303" s="103"/>
      <c r="D303" s="103"/>
      <c r="E303" s="143"/>
      <c r="F303" s="143"/>
      <c r="G303" s="115"/>
      <c r="H303" s="82"/>
    </row>
    <row r="304" spans="1:8" s="10" customFormat="1" ht="12.75">
      <c r="A304" s="141"/>
      <c r="B304" s="144" t="s">
        <v>247</v>
      </c>
      <c r="C304" s="103"/>
      <c r="D304" s="103"/>
      <c r="E304" s="143"/>
      <c r="F304" s="143"/>
      <c r="G304" s="115"/>
      <c r="H304" s="82"/>
    </row>
    <row r="305" spans="1:8" s="10" customFormat="1" ht="12.75">
      <c r="A305" s="141"/>
      <c r="B305" s="144" t="s">
        <v>248</v>
      </c>
      <c r="C305" s="103"/>
      <c r="D305" s="103"/>
      <c r="E305" s="143"/>
      <c r="F305" s="143"/>
      <c r="G305" s="115"/>
      <c r="H305" s="82"/>
    </row>
    <row r="306" spans="1:8" s="10" customFormat="1" ht="12.75">
      <c r="A306" s="141"/>
      <c r="B306" s="144" t="s">
        <v>249</v>
      </c>
      <c r="C306" s="103"/>
      <c r="D306" s="103"/>
      <c r="E306" s="143"/>
      <c r="F306" s="143"/>
      <c r="G306" s="115"/>
      <c r="H306" s="82"/>
    </row>
    <row r="307" spans="1:8" s="10" customFormat="1" ht="12.75">
      <c r="A307" s="141"/>
      <c r="B307" s="144" t="s">
        <v>250</v>
      </c>
      <c r="C307" s="103"/>
      <c r="D307" s="103"/>
      <c r="E307" s="143"/>
      <c r="F307" s="143"/>
      <c r="G307" s="115"/>
      <c r="H307" s="82"/>
    </row>
    <row r="308" spans="1:8" s="10" customFormat="1" ht="51">
      <c r="A308" s="141"/>
      <c r="B308" s="145" t="s">
        <v>251</v>
      </c>
      <c r="C308" s="103"/>
      <c r="D308" s="103"/>
      <c r="E308" s="143"/>
      <c r="F308" s="143"/>
      <c r="G308" s="115"/>
      <c r="H308" s="82"/>
    </row>
    <row r="309" spans="1:8" s="10" customFormat="1" ht="12.75">
      <c r="A309" s="141"/>
      <c r="B309" s="145"/>
      <c r="C309" s="103" t="s">
        <v>116</v>
      </c>
      <c r="D309" s="103">
        <v>8</v>
      </c>
      <c r="E309" s="134"/>
      <c r="F309" s="134">
        <f>D309*E309</f>
        <v>0</v>
      </c>
      <c r="G309" s="82"/>
      <c r="H309" s="82"/>
    </row>
    <row r="310" spans="1:8" s="10" customFormat="1" ht="12.75">
      <c r="A310" s="141"/>
      <c r="B310" s="145"/>
      <c r="C310" s="146"/>
      <c r="D310" s="103"/>
      <c r="E310" s="143"/>
      <c r="F310" s="143"/>
      <c r="G310" s="115"/>
      <c r="H310" s="82"/>
    </row>
    <row r="311" spans="1:8" s="10" customFormat="1" ht="242.25">
      <c r="A311" s="141" t="s">
        <v>252</v>
      </c>
      <c r="B311" s="142" t="s">
        <v>246</v>
      </c>
      <c r="C311" s="103"/>
      <c r="D311" s="103"/>
      <c r="E311" s="143"/>
      <c r="F311" s="143"/>
      <c r="G311" s="115"/>
      <c r="H311" s="82"/>
    </row>
    <row r="312" spans="1:8" s="10" customFormat="1" ht="12.75">
      <c r="A312" s="141"/>
      <c r="B312" s="144" t="s">
        <v>253</v>
      </c>
      <c r="C312" s="103"/>
      <c r="D312" s="103"/>
      <c r="E312" s="143"/>
      <c r="F312" s="143"/>
      <c r="G312" s="115"/>
      <c r="H312" s="82"/>
    </row>
    <row r="313" spans="1:8" s="10" customFormat="1" ht="12.75">
      <c r="A313" s="141"/>
      <c r="B313" s="144" t="s">
        <v>254</v>
      </c>
      <c r="C313" s="103"/>
      <c r="D313" s="103"/>
      <c r="E313" s="143"/>
      <c r="F313" s="143"/>
      <c r="G313" s="115"/>
      <c r="H313" s="82"/>
    </row>
    <row r="314" spans="1:8" s="10" customFormat="1" ht="12.75">
      <c r="A314" s="141"/>
      <c r="B314" s="144" t="s">
        <v>255</v>
      </c>
      <c r="C314" s="103"/>
      <c r="D314" s="103"/>
      <c r="E314" s="143"/>
      <c r="F314" s="143"/>
      <c r="G314" s="115"/>
      <c r="H314" s="82"/>
    </row>
    <row r="315" spans="1:8" s="10" customFormat="1" ht="12.75">
      <c r="A315" s="141"/>
      <c r="B315" s="144" t="s">
        <v>256</v>
      </c>
      <c r="C315" s="103"/>
      <c r="D315" s="103"/>
      <c r="E315" s="143"/>
      <c r="F315" s="143"/>
      <c r="G315" s="115"/>
      <c r="H315" s="82"/>
    </row>
    <row r="316" spans="1:8" s="10" customFormat="1" ht="51">
      <c r="A316" s="141"/>
      <c r="B316" s="145" t="s">
        <v>257</v>
      </c>
      <c r="C316" s="103"/>
      <c r="D316" s="103"/>
      <c r="E316" s="143"/>
      <c r="F316" s="143"/>
      <c r="G316" s="115"/>
      <c r="H316" s="82"/>
    </row>
    <row r="317" spans="1:8" s="10" customFormat="1" ht="12.75">
      <c r="A317" s="141"/>
      <c r="B317" s="145"/>
      <c r="C317" s="103" t="s">
        <v>116</v>
      </c>
      <c r="D317" s="103">
        <v>20</v>
      </c>
      <c r="E317" s="134"/>
      <c r="F317" s="134">
        <f>D317*E317</f>
        <v>0</v>
      </c>
      <c r="G317" s="82"/>
      <c r="H317" s="82"/>
    </row>
    <row r="318" spans="1:8" s="10" customFormat="1" ht="12.75">
      <c r="A318" s="141"/>
      <c r="B318" s="145"/>
      <c r="C318" s="146"/>
      <c r="D318" s="103"/>
      <c r="E318" s="143"/>
      <c r="F318" s="143"/>
      <c r="G318" s="115"/>
      <c r="H318" s="82"/>
    </row>
    <row r="319" spans="1:8" s="10" customFormat="1" ht="51">
      <c r="A319" s="141" t="s">
        <v>258</v>
      </c>
      <c r="B319" s="147" t="s">
        <v>259</v>
      </c>
      <c r="C319" s="103"/>
      <c r="D319" s="148"/>
      <c r="E319" s="143"/>
      <c r="F319" s="143"/>
      <c r="G319" s="115"/>
      <c r="H319" s="82"/>
    </row>
    <row r="320" spans="1:8" s="10" customFormat="1" ht="12.75">
      <c r="A320" s="141"/>
      <c r="B320" s="149" t="s">
        <v>260</v>
      </c>
      <c r="C320" s="149" t="s">
        <v>113</v>
      </c>
      <c r="D320" s="150">
        <v>98</v>
      </c>
      <c r="E320" s="134"/>
      <c r="F320" s="134">
        <f>D320*E320</f>
        <v>0</v>
      </c>
      <c r="G320" s="82"/>
      <c r="H320" s="82"/>
    </row>
    <row r="321" spans="1:8" s="10" customFormat="1" ht="12.75">
      <c r="A321" s="141"/>
      <c r="B321" s="149"/>
      <c r="C321" s="149"/>
      <c r="D321" s="150"/>
      <c r="E321" s="143"/>
      <c r="F321" s="143"/>
      <c r="G321" s="115"/>
      <c r="H321" s="82"/>
    </row>
    <row r="322" spans="1:8" s="10" customFormat="1" ht="76.5">
      <c r="A322" s="151" t="s">
        <v>261</v>
      </c>
      <c r="B322" s="109" t="s">
        <v>262</v>
      </c>
      <c r="C322" s="69"/>
      <c r="E322" s="11"/>
      <c r="F322" s="11"/>
      <c r="G322" s="82"/>
      <c r="H322" s="82"/>
    </row>
    <row r="323" spans="1:8" s="10" customFormat="1" ht="12.75">
      <c r="A323" s="151"/>
      <c r="B323" s="68" t="s">
        <v>99</v>
      </c>
      <c r="C323" s="108" t="s">
        <v>113</v>
      </c>
      <c r="D323" s="139">
        <v>49</v>
      </c>
      <c r="E323" s="11"/>
      <c r="F323" s="134">
        <f>D323*E323</f>
        <v>0</v>
      </c>
      <c r="G323" s="82"/>
      <c r="H323" s="82"/>
    </row>
    <row r="324" spans="1:8" s="10" customFormat="1" ht="12.75">
      <c r="A324" s="151"/>
      <c r="B324" s="68"/>
      <c r="C324" s="108"/>
      <c r="D324" s="139"/>
      <c r="E324" s="11"/>
      <c r="F324" s="11"/>
      <c r="G324" s="82"/>
      <c r="H324" s="82"/>
    </row>
    <row r="325" spans="1:256" ht="140.25">
      <c r="A325" s="152" t="s">
        <v>263</v>
      </c>
      <c r="B325" s="153" t="s">
        <v>264</v>
      </c>
      <c r="C325" s="152"/>
      <c r="D325" s="149"/>
      <c r="E325" s="143"/>
      <c r="F325" s="143"/>
      <c r="G325" s="290"/>
      <c r="H325" s="206"/>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8" s="10" customFormat="1" ht="12.75">
      <c r="A326" s="108"/>
      <c r="B326" s="68" t="s">
        <v>265</v>
      </c>
      <c r="C326" s="138" t="s">
        <v>266</v>
      </c>
      <c r="D326" s="139">
        <v>30</v>
      </c>
      <c r="E326" s="11"/>
      <c r="F326" s="11">
        <f aca="true" t="shared" si="2" ref="F326:F331">INT(D326*E326)</f>
        <v>0</v>
      </c>
      <c r="G326" s="130"/>
      <c r="H326" s="289"/>
    </row>
    <row r="327" spans="1:8" s="10" customFormat="1" ht="12.75">
      <c r="A327" s="108"/>
      <c r="B327" s="125" t="s">
        <v>267</v>
      </c>
      <c r="C327" s="138" t="s">
        <v>266</v>
      </c>
      <c r="D327" s="139">
        <v>55</v>
      </c>
      <c r="E327" s="11"/>
      <c r="F327" s="11">
        <f t="shared" si="2"/>
        <v>0</v>
      </c>
      <c r="G327" s="130"/>
      <c r="H327" s="289"/>
    </row>
    <row r="328" spans="1:8" s="10" customFormat="1" ht="12.75">
      <c r="A328" s="108"/>
      <c r="B328" s="68" t="s">
        <v>268</v>
      </c>
      <c r="C328" s="138" t="s">
        <v>266</v>
      </c>
      <c r="D328" s="139">
        <v>180</v>
      </c>
      <c r="E328" s="11"/>
      <c r="F328" s="11">
        <f t="shared" si="2"/>
        <v>0</v>
      </c>
      <c r="G328" s="130"/>
      <c r="H328" s="289"/>
    </row>
    <row r="329" spans="1:8" s="10" customFormat="1" ht="12.75">
      <c r="A329" s="108"/>
      <c r="B329" s="68" t="s">
        <v>269</v>
      </c>
      <c r="C329" s="138" t="s">
        <v>266</v>
      </c>
      <c r="D329" s="139">
        <v>130</v>
      </c>
      <c r="E329" s="11"/>
      <c r="F329" s="11">
        <f t="shared" si="2"/>
        <v>0</v>
      </c>
      <c r="G329" s="130"/>
      <c r="H329" s="289"/>
    </row>
    <row r="330" spans="1:8" s="10" customFormat="1" ht="12.75">
      <c r="A330" s="108"/>
      <c r="B330" s="68" t="s">
        <v>270</v>
      </c>
      <c r="C330" s="138" t="s">
        <v>266</v>
      </c>
      <c r="D330" s="139">
        <v>130</v>
      </c>
      <c r="E330" s="11"/>
      <c r="F330" s="11">
        <f t="shared" si="2"/>
        <v>0</v>
      </c>
      <c r="G330" s="130"/>
      <c r="H330" s="289"/>
    </row>
    <row r="331" spans="1:8" s="10" customFormat="1" ht="12.75">
      <c r="A331" s="108"/>
      <c r="B331" s="68" t="s">
        <v>271</v>
      </c>
      <c r="C331" s="138" t="s">
        <v>266</v>
      </c>
      <c r="D331" s="139">
        <v>80</v>
      </c>
      <c r="E331" s="11"/>
      <c r="F331" s="11">
        <f t="shared" si="2"/>
        <v>0</v>
      </c>
      <c r="G331" s="130"/>
      <c r="H331" s="289"/>
    </row>
    <row r="332" spans="1:256" ht="14.25">
      <c r="A332" s="152"/>
      <c r="B332" s="153"/>
      <c r="C332" s="152"/>
      <c r="D332" s="149"/>
      <c r="E332" s="143"/>
      <c r="F332" s="143"/>
      <c r="G332" s="290"/>
      <c r="H332" s="206"/>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8" s="10" customFormat="1" ht="89.25">
      <c r="A333" s="68" t="s">
        <v>272</v>
      </c>
      <c r="B333" s="85" t="s">
        <v>273</v>
      </c>
      <c r="E333" s="11"/>
      <c r="F333" s="11"/>
      <c r="G333" s="82"/>
      <c r="H333" s="82"/>
    </row>
    <row r="334" spans="1:8" s="10" customFormat="1" ht="12.75">
      <c r="A334" s="108"/>
      <c r="B334" s="68" t="s">
        <v>274</v>
      </c>
      <c r="C334" s="138" t="s">
        <v>266</v>
      </c>
      <c r="D334" s="139">
        <v>70</v>
      </c>
      <c r="E334" s="11"/>
      <c r="F334" s="11">
        <f>INT(D334*E334)</f>
        <v>0</v>
      </c>
      <c r="G334" s="130"/>
      <c r="H334" s="289"/>
    </row>
    <row r="335" spans="1:8" s="10" customFormat="1" ht="12.75">
      <c r="A335" s="108"/>
      <c r="B335" s="68" t="s">
        <v>275</v>
      </c>
      <c r="C335" s="138" t="s">
        <v>266</v>
      </c>
      <c r="D335" s="139">
        <v>90</v>
      </c>
      <c r="E335" s="11"/>
      <c r="F335" s="11">
        <f>INT(D335*E335)</f>
        <v>0</v>
      </c>
      <c r="G335" s="130"/>
      <c r="H335" s="289"/>
    </row>
    <row r="336" spans="1:8" s="10" customFormat="1" ht="12.75">
      <c r="A336" s="108"/>
      <c r="B336" s="68" t="s">
        <v>276</v>
      </c>
      <c r="C336" s="138" t="s">
        <v>266</v>
      </c>
      <c r="D336" s="139">
        <v>220</v>
      </c>
      <c r="E336" s="11"/>
      <c r="F336" s="11">
        <f>INT(D336*E336)</f>
        <v>0</v>
      </c>
      <c r="G336" s="130"/>
      <c r="H336" s="289"/>
    </row>
    <row r="337" spans="1:8" s="10" customFormat="1" ht="12.75">
      <c r="A337" s="108"/>
      <c r="B337" s="68"/>
      <c r="C337" s="138"/>
      <c r="D337" s="137"/>
      <c r="E337" s="11"/>
      <c r="F337" s="11"/>
      <c r="G337" s="130"/>
      <c r="H337" s="289"/>
    </row>
    <row r="338" spans="1:8" s="10" customFormat="1" ht="102">
      <c r="A338" s="151" t="s">
        <v>277</v>
      </c>
      <c r="B338" s="102" t="s">
        <v>278</v>
      </c>
      <c r="C338" s="69"/>
      <c r="E338" s="11"/>
      <c r="F338" s="11"/>
      <c r="G338" s="82"/>
      <c r="H338" s="82"/>
    </row>
    <row r="339" spans="1:8" s="10" customFormat="1" ht="25.5">
      <c r="A339" s="151"/>
      <c r="B339" s="102" t="s">
        <v>279</v>
      </c>
      <c r="C339" s="69"/>
      <c r="E339" s="11"/>
      <c r="F339" s="11"/>
      <c r="G339" s="82"/>
      <c r="H339" s="82"/>
    </row>
    <row r="340" spans="1:8" s="10" customFormat="1" ht="12.75">
      <c r="A340" s="108"/>
      <c r="B340" s="68" t="s">
        <v>265</v>
      </c>
      <c r="C340" s="138" t="s">
        <v>266</v>
      </c>
      <c r="D340" s="139">
        <v>30</v>
      </c>
      <c r="E340" s="11"/>
      <c r="F340" s="11">
        <f aca="true" t="shared" si="3" ref="F340:F348">INT(D340*E340)</f>
        <v>0</v>
      </c>
      <c r="G340" s="130"/>
      <c r="H340" s="289"/>
    </row>
    <row r="341" spans="1:8" s="10" customFormat="1" ht="12.75">
      <c r="A341" s="108"/>
      <c r="B341" s="125" t="s">
        <v>267</v>
      </c>
      <c r="C341" s="138" t="s">
        <v>266</v>
      </c>
      <c r="D341" s="139">
        <v>55</v>
      </c>
      <c r="E341" s="11"/>
      <c r="F341" s="11">
        <f t="shared" si="3"/>
        <v>0</v>
      </c>
      <c r="G341" s="130"/>
      <c r="H341" s="289"/>
    </row>
    <row r="342" spans="1:8" s="10" customFormat="1" ht="12.75">
      <c r="A342" s="108"/>
      <c r="B342" s="68" t="s">
        <v>268</v>
      </c>
      <c r="C342" s="138" t="s">
        <v>266</v>
      </c>
      <c r="D342" s="139">
        <v>180</v>
      </c>
      <c r="E342" s="11"/>
      <c r="F342" s="11">
        <f t="shared" si="3"/>
        <v>0</v>
      </c>
      <c r="G342" s="130"/>
      <c r="H342" s="289"/>
    </row>
    <row r="343" spans="1:8" s="10" customFormat="1" ht="12.75">
      <c r="A343" s="108"/>
      <c r="B343" s="68" t="s">
        <v>269</v>
      </c>
      <c r="C343" s="138" t="s">
        <v>266</v>
      </c>
      <c r="D343" s="139">
        <v>130</v>
      </c>
      <c r="E343" s="11"/>
      <c r="F343" s="11">
        <f t="shared" si="3"/>
        <v>0</v>
      </c>
      <c r="G343" s="130"/>
      <c r="H343" s="289"/>
    </row>
    <row r="344" spans="1:8" s="10" customFormat="1" ht="12.75">
      <c r="A344" s="151"/>
      <c r="B344" s="68" t="s">
        <v>270</v>
      </c>
      <c r="C344" s="138" t="s">
        <v>266</v>
      </c>
      <c r="D344" s="139">
        <v>130</v>
      </c>
      <c r="E344" s="11"/>
      <c r="F344" s="11">
        <f t="shared" si="3"/>
        <v>0</v>
      </c>
      <c r="G344" s="130"/>
      <c r="H344" s="289"/>
    </row>
    <row r="345" spans="1:8" s="10" customFormat="1" ht="12.75">
      <c r="A345" s="151"/>
      <c r="B345" s="68" t="s">
        <v>271</v>
      </c>
      <c r="C345" s="138" t="s">
        <v>266</v>
      </c>
      <c r="D345" s="139">
        <v>80</v>
      </c>
      <c r="E345" s="11"/>
      <c r="F345" s="11">
        <f t="shared" si="3"/>
        <v>0</v>
      </c>
      <c r="G345" s="130"/>
      <c r="H345" s="289"/>
    </row>
    <row r="346" spans="1:8" s="10" customFormat="1" ht="12.75">
      <c r="A346" s="151"/>
      <c r="B346" s="68" t="s">
        <v>274</v>
      </c>
      <c r="C346" s="138" t="s">
        <v>266</v>
      </c>
      <c r="D346" s="139">
        <v>70</v>
      </c>
      <c r="E346" s="11"/>
      <c r="F346" s="11">
        <f t="shared" si="3"/>
        <v>0</v>
      </c>
      <c r="G346" s="130"/>
      <c r="H346" s="289"/>
    </row>
    <row r="347" spans="1:8" s="10" customFormat="1" ht="12.75">
      <c r="A347" s="108"/>
      <c r="B347" s="68" t="s">
        <v>275</v>
      </c>
      <c r="C347" s="138" t="s">
        <v>266</v>
      </c>
      <c r="D347" s="139">
        <v>90</v>
      </c>
      <c r="E347" s="11"/>
      <c r="F347" s="11">
        <f t="shared" si="3"/>
        <v>0</v>
      </c>
      <c r="G347" s="130"/>
      <c r="H347" s="289"/>
    </row>
    <row r="348" spans="1:8" s="10" customFormat="1" ht="12.75">
      <c r="A348" s="108"/>
      <c r="B348" s="68" t="s">
        <v>276</v>
      </c>
      <c r="C348" s="138" t="s">
        <v>266</v>
      </c>
      <c r="D348" s="139">
        <v>220</v>
      </c>
      <c r="E348" s="11"/>
      <c r="F348" s="11">
        <f t="shared" si="3"/>
        <v>0</v>
      </c>
      <c r="G348" s="130"/>
      <c r="H348" s="289"/>
    </row>
    <row r="349" spans="1:8" s="10" customFormat="1" ht="12.75">
      <c r="A349" s="108"/>
      <c r="B349" s="68"/>
      <c r="C349" s="138"/>
      <c r="D349" s="139"/>
      <c r="E349" s="11"/>
      <c r="F349" s="11"/>
      <c r="G349" s="130"/>
      <c r="H349" s="289"/>
    </row>
    <row r="350" spans="1:8" s="10" customFormat="1" ht="38.25">
      <c r="A350" s="68" t="s">
        <v>280</v>
      </c>
      <c r="B350" s="120" t="s">
        <v>281</v>
      </c>
      <c r="E350" s="11"/>
      <c r="F350" s="11"/>
      <c r="G350" s="82"/>
      <c r="H350" s="82"/>
    </row>
    <row r="351" spans="1:8" s="10" customFormat="1" ht="12.75">
      <c r="A351" s="68"/>
      <c r="B351" s="120" t="s">
        <v>282</v>
      </c>
      <c r="C351" s="10" t="s">
        <v>283</v>
      </c>
      <c r="D351" s="10">
        <v>450</v>
      </c>
      <c r="E351" s="11"/>
      <c r="F351" s="11">
        <f>INT(D351*E351)</f>
        <v>0</v>
      </c>
      <c r="G351" s="82"/>
      <c r="H351" s="82"/>
    </row>
    <row r="352" spans="1:8" s="10" customFormat="1" ht="12.75">
      <c r="A352" s="68"/>
      <c r="B352" s="120"/>
      <c r="E352" s="11"/>
      <c r="F352" s="11"/>
      <c r="G352" s="82"/>
      <c r="H352" s="82"/>
    </row>
    <row r="353" spans="1:8" s="10" customFormat="1" ht="25.5">
      <c r="A353" s="68" t="s">
        <v>284</v>
      </c>
      <c r="B353" s="120" t="s">
        <v>285</v>
      </c>
      <c r="E353" s="11"/>
      <c r="F353" s="11"/>
      <c r="G353" s="82"/>
      <c r="H353" s="82"/>
    </row>
    <row r="354" spans="1:8" s="10" customFormat="1" ht="14.25">
      <c r="A354" s="68"/>
      <c r="B354" s="120"/>
      <c r="C354" s="10" t="s">
        <v>286</v>
      </c>
      <c r="D354" s="10">
        <v>110</v>
      </c>
      <c r="E354" s="11"/>
      <c r="F354" s="11">
        <f>INT(D354*E354)</f>
        <v>0</v>
      </c>
      <c r="G354" s="82"/>
      <c r="H354" s="82"/>
    </row>
    <row r="355" spans="1:8" s="10" customFormat="1" ht="12.75">
      <c r="A355" s="68"/>
      <c r="B355" s="120"/>
      <c r="E355" s="11"/>
      <c r="F355" s="11"/>
      <c r="G355" s="82"/>
      <c r="H355" s="82"/>
    </row>
    <row r="356" spans="1:8" s="10" customFormat="1" ht="25.5">
      <c r="A356" s="68" t="s">
        <v>287</v>
      </c>
      <c r="B356" s="120" t="s">
        <v>288</v>
      </c>
      <c r="E356" s="11"/>
      <c r="F356" s="11"/>
      <c r="G356" s="82"/>
      <c r="H356" s="82"/>
    </row>
    <row r="357" spans="1:8" s="10" customFormat="1" ht="14.25">
      <c r="A357" s="68"/>
      <c r="B357" s="120"/>
      <c r="C357" s="10" t="s">
        <v>286</v>
      </c>
      <c r="D357" s="10">
        <v>20</v>
      </c>
      <c r="E357" s="11"/>
      <c r="F357" s="11">
        <f>INT(D357*E357)</f>
        <v>0</v>
      </c>
      <c r="G357" s="82"/>
      <c r="H357" s="82"/>
    </row>
    <row r="358" spans="1:8" s="10" customFormat="1" ht="12.75">
      <c r="A358" s="68"/>
      <c r="B358" s="120"/>
      <c r="E358" s="11"/>
      <c r="F358" s="11"/>
      <c r="G358" s="82"/>
      <c r="H358" s="82"/>
    </row>
    <row r="359" spans="1:8" s="10" customFormat="1" ht="25.5">
      <c r="A359" s="151" t="s">
        <v>289</v>
      </c>
      <c r="B359" s="120" t="s">
        <v>290</v>
      </c>
      <c r="C359" s="69"/>
      <c r="E359" s="11"/>
      <c r="F359" s="11"/>
      <c r="G359" s="82"/>
      <c r="H359" s="82"/>
    </row>
    <row r="360" spans="1:8" s="10" customFormat="1" ht="12.75">
      <c r="A360" s="108"/>
      <c r="B360" s="68" t="s">
        <v>291</v>
      </c>
      <c r="C360" s="138" t="s">
        <v>266</v>
      </c>
      <c r="D360" s="139">
        <v>55</v>
      </c>
      <c r="E360" s="11"/>
      <c r="F360" s="11">
        <f>INT(D360*E360)</f>
        <v>0</v>
      </c>
      <c r="G360" s="130"/>
      <c r="H360" s="289"/>
    </row>
    <row r="361" spans="1:8" s="10" customFormat="1" ht="12.75">
      <c r="A361" s="108"/>
      <c r="B361" s="68" t="s">
        <v>292</v>
      </c>
      <c r="C361" s="138" t="s">
        <v>266</v>
      </c>
      <c r="D361" s="139">
        <v>180</v>
      </c>
      <c r="E361" s="11"/>
      <c r="F361" s="11">
        <f>INT(D361*E361)</f>
        <v>0</v>
      </c>
      <c r="G361" s="130"/>
      <c r="H361" s="289"/>
    </row>
    <row r="362" spans="1:8" s="10" customFormat="1" ht="12.75">
      <c r="A362" s="108"/>
      <c r="B362" s="68"/>
      <c r="C362" s="108"/>
      <c r="D362" s="139"/>
      <c r="E362" s="11"/>
      <c r="F362" s="11"/>
      <c r="G362" s="130"/>
      <c r="H362" s="289"/>
    </row>
    <row r="363" spans="1:8" s="10" customFormat="1" ht="25.5">
      <c r="A363" s="151" t="s">
        <v>293</v>
      </c>
      <c r="B363" s="120" t="s">
        <v>294</v>
      </c>
      <c r="C363" s="69"/>
      <c r="E363" s="11"/>
      <c r="F363" s="11"/>
      <c r="G363" s="82"/>
      <c r="H363" s="82"/>
    </row>
    <row r="364" spans="1:8" s="10" customFormat="1" ht="12.75">
      <c r="A364" s="108"/>
      <c r="B364" s="68" t="s">
        <v>295</v>
      </c>
      <c r="C364" s="138" t="s">
        <v>266</v>
      </c>
      <c r="D364" s="139">
        <v>130</v>
      </c>
      <c r="E364" s="11"/>
      <c r="F364" s="11">
        <f>D364*E364</f>
        <v>0</v>
      </c>
      <c r="G364" s="130"/>
      <c r="H364" s="98"/>
    </row>
    <row r="365" spans="1:8" s="10" customFormat="1" ht="12.75">
      <c r="A365" s="108"/>
      <c r="B365" s="68" t="s">
        <v>296</v>
      </c>
      <c r="C365" s="138" t="s">
        <v>266</v>
      </c>
      <c r="D365" s="139">
        <v>130</v>
      </c>
      <c r="E365" s="11"/>
      <c r="F365" s="11">
        <f>INT(D365*E365)</f>
        <v>0</v>
      </c>
      <c r="G365" s="130"/>
      <c r="H365" s="289"/>
    </row>
    <row r="366" spans="1:8" s="10" customFormat="1" ht="12.75">
      <c r="A366" s="108"/>
      <c r="B366" s="68" t="s">
        <v>297</v>
      </c>
      <c r="C366" s="138" t="s">
        <v>266</v>
      </c>
      <c r="D366" s="139">
        <v>80</v>
      </c>
      <c r="E366" s="11"/>
      <c r="F366" s="11">
        <f>INT(D366*E366)</f>
        <v>0</v>
      </c>
      <c r="G366" s="130"/>
      <c r="H366" s="289"/>
    </row>
    <row r="367" spans="1:8" s="10" customFormat="1" ht="12.75">
      <c r="A367" s="108"/>
      <c r="B367" s="68"/>
      <c r="C367" s="108"/>
      <c r="D367" s="139"/>
      <c r="E367" s="11"/>
      <c r="F367" s="11"/>
      <c r="G367" s="130"/>
      <c r="H367" s="289"/>
    </row>
    <row r="368" spans="1:8" s="10" customFormat="1" ht="25.5">
      <c r="A368" s="151" t="s">
        <v>298</v>
      </c>
      <c r="B368" s="120" t="s">
        <v>299</v>
      </c>
      <c r="C368" s="69"/>
      <c r="E368" s="11"/>
      <c r="F368" s="11"/>
      <c r="G368" s="82"/>
      <c r="H368" s="82"/>
    </row>
    <row r="369" spans="1:8" s="10" customFormat="1" ht="12.75">
      <c r="A369" s="151"/>
      <c r="B369" s="68" t="s">
        <v>274</v>
      </c>
      <c r="C369" s="138" t="s">
        <v>266</v>
      </c>
      <c r="D369" s="139">
        <v>70</v>
      </c>
      <c r="E369" s="11"/>
      <c r="F369" s="11">
        <f>INT(D369*E369)</f>
        <v>0</v>
      </c>
      <c r="G369" s="130"/>
      <c r="H369" s="289"/>
    </row>
    <row r="370" spans="1:8" s="10" customFormat="1" ht="12.75">
      <c r="A370" s="108"/>
      <c r="B370" s="68" t="s">
        <v>275</v>
      </c>
      <c r="C370" s="138" t="s">
        <v>266</v>
      </c>
      <c r="D370" s="139">
        <v>90</v>
      </c>
      <c r="E370" s="11"/>
      <c r="F370" s="11">
        <f>INT(D370*E370)</f>
        <v>0</v>
      </c>
      <c r="G370" s="130"/>
      <c r="H370" s="289"/>
    </row>
    <row r="371" spans="1:8" s="10" customFormat="1" ht="12.75">
      <c r="A371" s="108"/>
      <c r="B371" s="68" t="s">
        <v>276</v>
      </c>
      <c r="C371" s="138" t="s">
        <v>266</v>
      </c>
      <c r="D371" s="139">
        <v>150</v>
      </c>
      <c r="E371" s="11"/>
      <c r="F371" s="11">
        <f>INT(D371*E371)</f>
        <v>0</v>
      </c>
      <c r="G371" s="130"/>
      <c r="H371" s="289"/>
    </row>
    <row r="372" spans="1:8" s="10" customFormat="1" ht="12.75">
      <c r="A372" s="108"/>
      <c r="B372" s="68"/>
      <c r="C372" s="108"/>
      <c r="D372" s="139"/>
      <c r="E372" s="11"/>
      <c r="F372" s="11"/>
      <c r="G372" s="130"/>
      <c r="H372" s="289"/>
    </row>
    <row r="373" spans="1:8" s="10" customFormat="1" ht="38.25">
      <c r="A373" s="151" t="s">
        <v>300</v>
      </c>
      <c r="B373" s="120" t="s">
        <v>301</v>
      </c>
      <c r="C373" s="69"/>
      <c r="E373" s="11"/>
      <c r="F373" s="11"/>
      <c r="G373" s="82"/>
      <c r="H373" s="82"/>
    </row>
    <row r="374" spans="1:8" s="10" customFormat="1" ht="12.75">
      <c r="A374" s="108"/>
      <c r="B374" s="68" t="s">
        <v>276</v>
      </c>
      <c r="C374" s="138" t="s">
        <v>266</v>
      </c>
      <c r="D374" s="139">
        <v>70</v>
      </c>
      <c r="E374" s="11"/>
      <c r="F374" s="11">
        <f>INT(D374*E374)</f>
        <v>0</v>
      </c>
      <c r="G374" s="130"/>
      <c r="H374" s="289"/>
    </row>
    <row r="375" spans="1:8" s="10" customFormat="1" ht="12.75">
      <c r="A375" s="151"/>
      <c r="B375" s="120"/>
      <c r="C375" s="69"/>
      <c r="E375" s="11"/>
      <c r="F375" s="11"/>
      <c r="G375" s="82"/>
      <c r="H375" s="82"/>
    </row>
    <row r="376" spans="1:8" s="10" customFormat="1" ht="140.25">
      <c r="A376" s="108" t="s">
        <v>302</v>
      </c>
      <c r="B376" s="154" t="s">
        <v>303</v>
      </c>
      <c r="C376" s="108"/>
      <c r="D376" s="139"/>
      <c r="E376" s="11"/>
      <c r="F376" s="11"/>
      <c r="G376" s="130"/>
      <c r="H376" s="82"/>
    </row>
    <row r="377" spans="1:8" s="10" customFormat="1" ht="12.75">
      <c r="A377" s="108"/>
      <c r="B377" s="68" t="s">
        <v>304</v>
      </c>
      <c r="C377" s="108" t="s">
        <v>266</v>
      </c>
      <c r="D377" s="139">
        <v>360</v>
      </c>
      <c r="E377" s="11"/>
      <c r="F377" s="11">
        <f>D377*E377</f>
        <v>0</v>
      </c>
      <c r="G377" s="130"/>
      <c r="H377" s="289"/>
    </row>
    <row r="378" spans="1:8" s="10" customFormat="1" ht="12.75">
      <c r="A378" s="108"/>
      <c r="B378" s="68" t="s">
        <v>305</v>
      </c>
      <c r="C378" s="108" t="s">
        <v>266</v>
      </c>
      <c r="D378" s="139">
        <v>120</v>
      </c>
      <c r="E378" s="11"/>
      <c r="F378" s="11">
        <f>D378*E378</f>
        <v>0</v>
      </c>
      <c r="G378" s="130"/>
      <c r="H378" s="289"/>
    </row>
    <row r="379" spans="1:8" s="10" customFormat="1" ht="12.75">
      <c r="A379" s="108"/>
      <c r="B379" s="68"/>
      <c r="C379" s="108"/>
      <c r="D379" s="139"/>
      <c r="E379" s="11"/>
      <c r="F379" s="11"/>
      <c r="G379" s="130"/>
      <c r="H379" s="289"/>
    </row>
    <row r="380" spans="1:8" s="10" customFormat="1" ht="12.75">
      <c r="A380" s="68" t="s">
        <v>306</v>
      </c>
      <c r="B380" s="120" t="s">
        <v>307</v>
      </c>
      <c r="C380" s="108" t="s">
        <v>113</v>
      </c>
      <c r="D380" s="139">
        <v>24</v>
      </c>
      <c r="E380" s="11"/>
      <c r="F380" s="11">
        <f>D380*E380</f>
        <v>0</v>
      </c>
      <c r="G380" s="82"/>
      <c r="H380" s="289"/>
    </row>
    <row r="381" spans="1:8" s="10" customFormat="1" ht="12.75">
      <c r="A381" s="68"/>
      <c r="B381" s="120"/>
      <c r="C381" s="108"/>
      <c r="D381" s="139"/>
      <c r="E381" s="11"/>
      <c r="F381" s="11"/>
      <c r="G381" s="82"/>
      <c r="H381" s="289"/>
    </row>
    <row r="382" spans="1:8" s="10" customFormat="1" ht="178.5">
      <c r="A382" s="108" t="s">
        <v>308</v>
      </c>
      <c r="B382" s="109" t="s">
        <v>309</v>
      </c>
      <c r="E382" s="11"/>
      <c r="F382" s="11"/>
      <c r="G382" s="130"/>
      <c r="H382" s="130"/>
    </row>
    <row r="383" spans="1:256" ht="14.25">
      <c r="A383" s="152"/>
      <c r="B383" s="155" t="s">
        <v>310</v>
      </c>
      <c r="C383" s="146" t="s">
        <v>266</v>
      </c>
      <c r="D383" s="103">
        <v>50</v>
      </c>
      <c r="E383" s="11"/>
      <c r="F383" s="11">
        <f>D383*E383</f>
        <v>0</v>
      </c>
      <c r="G383" s="291"/>
      <c r="H383" s="291"/>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8" s="10" customFormat="1" ht="12.75">
      <c r="A384" s="80"/>
      <c r="B384" s="157"/>
      <c r="D384" s="82"/>
      <c r="E384" s="11"/>
      <c r="F384" s="11"/>
      <c r="G384" s="130"/>
      <c r="H384" s="130"/>
    </row>
    <row r="385" spans="1:8" s="10" customFormat="1" ht="12.75">
      <c r="A385" s="158" t="s">
        <v>311</v>
      </c>
      <c r="B385" s="159" t="s">
        <v>312</v>
      </c>
      <c r="C385" s="111"/>
      <c r="D385" s="160"/>
      <c r="E385" s="134"/>
      <c r="F385" s="125"/>
      <c r="G385" s="133"/>
      <c r="H385" s="82"/>
    </row>
    <row r="386" spans="1:8" s="10" customFormat="1" ht="14.25" customHeight="1">
      <c r="A386" s="158"/>
      <c r="B386" s="159"/>
      <c r="C386" s="10" t="s">
        <v>113</v>
      </c>
      <c r="D386" s="161">
        <v>8</v>
      </c>
      <c r="E386" s="11"/>
      <c r="F386" s="11">
        <f>D386*E386</f>
        <v>0</v>
      </c>
      <c r="G386" s="82"/>
      <c r="H386" s="82"/>
    </row>
    <row r="387" spans="1:8" s="10" customFormat="1" ht="12.75">
      <c r="A387" s="68"/>
      <c r="B387" s="68"/>
      <c r="E387" s="11"/>
      <c r="F387" s="11"/>
      <c r="G387" s="82"/>
      <c r="H387" s="82"/>
    </row>
    <row r="388" spans="1:8" s="10" customFormat="1" ht="89.25">
      <c r="A388" s="68" t="s">
        <v>313</v>
      </c>
      <c r="B388" s="120" t="s">
        <v>314</v>
      </c>
      <c r="E388" s="88"/>
      <c r="F388" s="88"/>
      <c r="G388" s="287"/>
      <c r="H388" s="287"/>
    </row>
    <row r="389" spans="1:8" s="10" customFormat="1" ht="12.75">
      <c r="A389" s="68"/>
      <c r="B389" s="68" t="s">
        <v>315</v>
      </c>
      <c r="C389" s="10" t="s">
        <v>266</v>
      </c>
      <c r="D389" s="10">
        <v>290</v>
      </c>
      <c r="E389" s="88"/>
      <c r="F389" s="88">
        <f>INT(D389*E389)</f>
        <v>0</v>
      </c>
      <c r="G389" s="288"/>
      <c r="H389" s="287"/>
    </row>
    <row r="390" spans="1:8" s="10" customFormat="1" ht="12.75">
      <c r="A390" s="68"/>
      <c r="B390" s="68" t="s">
        <v>316</v>
      </c>
      <c r="C390" s="10" t="s">
        <v>266</v>
      </c>
      <c r="D390" s="10">
        <v>80</v>
      </c>
      <c r="E390" s="88"/>
      <c r="F390" s="88">
        <f>INT(D390*E390)</f>
        <v>0</v>
      </c>
      <c r="G390" s="288"/>
      <c r="H390" s="287"/>
    </row>
    <row r="391" spans="1:8" s="10" customFormat="1" ht="12.75">
      <c r="A391" s="68"/>
      <c r="B391" s="68"/>
      <c r="E391" s="11"/>
      <c r="F391" s="11"/>
      <c r="G391" s="82"/>
      <c r="H391" s="82"/>
    </row>
    <row r="392" spans="1:8" s="10" customFormat="1" ht="63.75">
      <c r="A392" s="158" t="s">
        <v>317</v>
      </c>
      <c r="B392" s="159" t="s">
        <v>318</v>
      </c>
      <c r="C392" s="111"/>
      <c r="D392" s="160"/>
      <c r="E392" s="134"/>
      <c r="F392" s="125"/>
      <c r="G392" s="133"/>
      <c r="H392" s="82"/>
    </row>
    <row r="393" spans="1:8" s="10" customFormat="1" ht="14.25" customHeight="1">
      <c r="A393" s="158"/>
      <c r="B393" s="159" t="s">
        <v>319</v>
      </c>
      <c r="C393" s="69" t="s">
        <v>113</v>
      </c>
      <c r="D393" s="162">
        <v>15</v>
      </c>
      <c r="E393" s="134"/>
      <c r="F393" s="134">
        <f>D393*E393</f>
        <v>0</v>
      </c>
      <c r="G393" s="82"/>
      <c r="H393" s="82"/>
    </row>
    <row r="394" spans="1:8" s="10" customFormat="1" ht="14.25" customHeight="1">
      <c r="A394" s="158"/>
      <c r="B394" s="159" t="s">
        <v>320</v>
      </c>
      <c r="C394" s="69" t="s">
        <v>113</v>
      </c>
      <c r="D394" s="162">
        <v>20</v>
      </c>
      <c r="E394" s="134"/>
      <c r="F394" s="134">
        <f>D394*E394</f>
        <v>0</v>
      </c>
      <c r="G394" s="82"/>
      <c r="H394" s="82"/>
    </row>
    <row r="395" spans="1:8" s="10" customFormat="1" ht="12.75">
      <c r="A395" s="108"/>
      <c r="B395" s="127"/>
      <c r="C395" s="69"/>
      <c r="D395" s="161"/>
      <c r="E395" s="11"/>
      <c r="F395" s="11"/>
      <c r="G395" s="82"/>
      <c r="H395" s="82"/>
    </row>
    <row r="396" spans="1:256" ht="51">
      <c r="A396" s="149" t="s">
        <v>321</v>
      </c>
      <c r="B396" s="155" t="s">
        <v>322</v>
      </c>
      <c r="C396" s="146"/>
      <c r="D396" s="103"/>
      <c r="E396" s="143"/>
      <c r="F396" s="143"/>
      <c r="G396" s="115"/>
      <c r="H396" s="82"/>
      <c r="I396" s="10"/>
      <c r="J396" s="10"/>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14.25">
      <c r="A397" s="149"/>
      <c r="B397" s="155"/>
      <c r="C397" s="152" t="s">
        <v>95</v>
      </c>
      <c r="D397" s="149">
        <v>8</v>
      </c>
      <c r="E397" s="134"/>
      <c r="F397" s="134">
        <f>D397*E397</f>
        <v>0</v>
      </c>
      <c r="G397" s="82"/>
      <c r="H397" s="82"/>
      <c r="I397" s="10"/>
      <c r="J397" s="10"/>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1:256" ht="14.25">
      <c r="A398" s="149"/>
      <c r="B398" s="155"/>
      <c r="C398" s="152"/>
      <c r="D398" s="149"/>
      <c r="E398" s="134"/>
      <c r="F398" s="134"/>
      <c r="G398" s="82"/>
      <c r="H398" s="82"/>
      <c r="I398" s="10"/>
      <c r="J398" s="10"/>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1:8" s="10" customFormat="1" ht="12.75">
      <c r="A399" s="163" t="s">
        <v>323</v>
      </c>
      <c r="B399" s="120" t="s">
        <v>324</v>
      </c>
      <c r="C399" s="69" t="s">
        <v>325</v>
      </c>
      <c r="D399" s="10">
        <v>3</v>
      </c>
      <c r="E399" s="11"/>
      <c r="F399" s="11">
        <f>PRODUCT(SUM(F1:F398)*0.03)</f>
        <v>0</v>
      </c>
      <c r="G399" s="82"/>
      <c r="H399" s="82"/>
    </row>
    <row r="400" spans="1:8" s="10" customFormat="1" ht="12.75">
      <c r="A400" s="68"/>
      <c r="B400" s="120"/>
      <c r="C400" s="108"/>
      <c r="D400" s="139"/>
      <c r="E400" s="11"/>
      <c r="F400" s="11"/>
      <c r="G400" s="82"/>
      <c r="H400" s="82"/>
    </row>
    <row r="401" spans="1:8" s="10" customFormat="1" ht="12.75">
      <c r="A401" s="163" t="s">
        <v>326</v>
      </c>
      <c r="B401" s="120" t="s">
        <v>327</v>
      </c>
      <c r="C401" s="10" t="s">
        <v>325</v>
      </c>
      <c r="D401" s="10">
        <v>5</v>
      </c>
      <c r="E401" s="11"/>
      <c r="F401" s="11">
        <f>PRODUCT(SUM(F1:F398)*0.05)</f>
        <v>0</v>
      </c>
      <c r="G401" s="82"/>
      <c r="H401" s="82"/>
    </row>
    <row r="402" spans="1:8" s="10" customFormat="1" ht="12.75">
      <c r="A402" s="163"/>
      <c r="B402" s="120"/>
      <c r="E402" s="11"/>
      <c r="F402" s="11"/>
      <c r="G402" s="82"/>
      <c r="H402" s="82"/>
    </row>
    <row r="403" spans="1:8" s="42" customFormat="1" ht="25.5">
      <c r="A403" s="123" t="s">
        <v>328</v>
      </c>
      <c r="B403" s="164" t="s">
        <v>329</v>
      </c>
      <c r="C403" s="146" t="s">
        <v>330</v>
      </c>
      <c r="D403" s="103">
        <v>1</v>
      </c>
      <c r="E403" s="134"/>
      <c r="F403" s="134">
        <f>D403*E403</f>
        <v>0</v>
      </c>
      <c r="G403" s="292"/>
      <c r="H403" s="292"/>
    </row>
    <row r="404" spans="1:6" ht="15.75" customHeight="1">
      <c r="A404" s="77"/>
      <c r="B404" s="78"/>
      <c r="C404" s="35"/>
      <c r="D404" s="79"/>
      <c r="E404" s="39"/>
      <c r="F404" s="39"/>
    </row>
    <row r="405" spans="1:8" s="10" customFormat="1" ht="12.75">
      <c r="A405" s="68" t="s">
        <v>331</v>
      </c>
      <c r="B405" s="120" t="s">
        <v>332</v>
      </c>
      <c r="C405" s="108" t="s">
        <v>325</v>
      </c>
      <c r="D405" s="139">
        <v>5</v>
      </c>
      <c r="E405" s="11"/>
      <c r="F405" s="11">
        <f>PRODUCT(SUM(F1:F398)*0.05)</f>
        <v>0</v>
      </c>
      <c r="G405" s="82"/>
      <c r="H405" s="82"/>
    </row>
    <row r="406" spans="1:8" s="10" customFormat="1" ht="12.75">
      <c r="A406" s="68"/>
      <c r="B406" s="120"/>
      <c r="C406" s="69"/>
      <c r="E406" s="11"/>
      <c r="F406" s="11"/>
      <c r="G406" s="82"/>
      <c r="H406" s="82"/>
    </row>
    <row r="407" spans="1:8" s="10" customFormat="1" ht="12.75">
      <c r="A407" s="123" t="s">
        <v>333</v>
      </c>
      <c r="B407" s="165" t="s">
        <v>334</v>
      </c>
      <c r="C407" s="166"/>
      <c r="D407" s="42"/>
      <c r="E407" s="122"/>
      <c r="F407" s="122"/>
      <c r="G407" s="82"/>
      <c r="H407" s="82"/>
    </row>
    <row r="408" spans="1:8" s="10" customFormat="1" ht="12.75">
      <c r="A408" s="167"/>
      <c r="B408" s="168"/>
      <c r="C408" s="169" t="s">
        <v>325</v>
      </c>
      <c r="D408" s="170">
        <v>4</v>
      </c>
      <c r="E408" s="171"/>
      <c r="F408" s="171">
        <f>PRODUCT(SUM(F1:F398)*0.04)</f>
        <v>0</v>
      </c>
      <c r="G408" s="293"/>
      <c r="H408" s="82"/>
    </row>
    <row r="409" spans="1:8" s="10" customFormat="1" ht="9" customHeight="1">
      <c r="A409" s="151"/>
      <c r="B409" s="138"/>
      <c r="C409" s="69"/>
      <c r="F409" s="11"/>
      <c r="G409" s="82"/>
      <c r="H409" s="82"/>
    </row>
    <row r="410" spans="1:8" s="10" customFormat="1" ht="12.75">
      <c r="A410" s="151"/>
      <c r="B410" s="173" t="s">
        <v>335</v>
      </c>
      <c r="C410" s="69"/>
      <c r="E410" s="174"/>
      <c r="F410" s="174">
        <f>SUM(F1:F408)</f>
        <v>0</v>
      </c>
      <c r="G410" s="294"/>
      <c r="H410" s="82"/>
    </row>
  </sheetData>
  <sheetProtection selectLockedCells="1" selectUnlockedCells="1"/>
  <mergeCells count="1">
    <mergeCell ref="B84:C84"/>
  </mergeCells>
  <printOptions/>
  <pageMargins left="0.9055118110236221" right="0.7480314960629921" top="0.7874015748031497" bottom="0.7874015748031497" header="0.5118110236220472" footer="0.5118110236220472"/>
  <pageSetup horizontalDpi="300" verticalDpi="300" orientation="portrait" paperSize="9" r:id="rId1"/>
  <headerFooter alignWithMargins="0">
    <oddHeader>&amp;L&amp;8&amp;UPrizidek ZD Ilirska Bistrica - PZI&amp;R&amp;8&amp;P/&amp;N</oddHeader>
    <oddFooter>&amp;CStran &amp;P od &amp;N</oddFooter>
  </headerFooter>
</worksheet>
</file>

<file path=xl/worksheets/sheet3.xml><?xml version="1.0" encoding="utf-8"?>
<worksheet xmlns="http://schemas.openxmlformats.org/spreadsheetml/2006/main" xmlns:r="http://schemas.openxmlformats.org/officeDocument/2006/relationships">
  <dimension ref="A1:IV152"/>
  <sheetViews>
    <sheetView zoomScaleSheetLayoutView="100" zoomScalePageLayoutView="0" workbookViewId="0" topLeftCell="A133">
      <selection activeCell="E65" sqref="E65"/>
    </sheetView>
  </sheetViews>
  <sheetFormatPr defaultColWidth="9.140625" defaultRowHeight="12.75"/>
  <cols>
    <col min="1" max="1" width="4.7109375" style="175" customWidth="1"/>
    <col min="2" max="2" width="46.57421875" style="59" customWidth="1"/>
    <col min="3" max="3" width="6.140625" style="61" customWidth="1"/>
    <col min="4" max="4" width="7.7109375" style="61" customWidth="1"/>
    <col min="5" max="5" width="11.00390625" style="61" customWidth="1"/>
    <col min="6" max="6" width="12.421875" style="62" customWidth="1"/>
    <col min="7" max="7" width="17.28125" style="61" customWidth="1"/>
    <col min="8" max="8" width="10.57421875" style="61" customWidth="1"/>
    <col min="9" max="16384" width="9.140625" style="61" customWidth="1"/>
  </cols>
  <sheetData>
    <row r="1" spans="1:7" s="37" customFormat="1" ht="14.25">
      <c r="A1" s="5" t="s">
        <v>0</v>
      </c>
      <c r="B1" s="6"/>
      <c r="C1" s="7"/>
      <c r="F1" s="38"/>
      <c r="G1" s="37">
        <v>1.25</v>
      </c>
    </row>
    <row r="2" spans="1:6" s="37" customFormat="1" ht="14.25">
      <c r="A2" s="12" t="s">
        <v>1</v>
      </c>
      <c r="B2" s="13"/>
      <c r="C2" s="14"/>
      <c r="F2" s="38"/>
    </row>
    <row r="3" spans="1:6" s="37" customFormat="1" ht="14.25">
      <c r="A3" s="12" t="s">
        <v>2</v>
      </c>
      <c r="B3" s="13"/>
      <c r="C3" s="14"/>
      <c r="F3" s="38"/>
    </row>
    <row r="4" spans="1:6" s="37" customFormat="1" ht="14.25">
      <c r="A4" s="12" t="s">
        <v>3</v>
      </c>
      <c r="B4" s="13"/>
      <c r="C4" s="14"/>
      <c r="F4" s="38"/>
    </row>
    <row r="5" spans="1:6" s="37" customFormat="1" ht="14.25">
      <c r="A5" s="12" t="s">
        <v>4</v>
      </c>
      <c r="B5" s="13"/>
      <c r="C5" s="14"/>
      <c r="F5" s="38"/>
    </row>
    <row r="6" spans="1:6" s="37" customFormat="1" ht="14.25">
      <c r="A6" s="12" t="s">
        <v>5</v>
      </c>
      <c r="B6" s="13"/>
      <c r="C6" s="14"/>
      <c r="F6" s="38"/>
    </row>
    <row r="7" spans="1:6" s="37" customFormat="1" ht="14.25">
      <c r="A7" s="18" t="s">
        <v>6</v>
      </c>
      <c r="B7" s="19"/>
      <c r="C7" s="20"/>
      <c r="F7" s="38"/>
    </row>
    <row r="8" spans="1:5" ht="18" customHeight="1">
      <c r="A8" s="176"/>
      <c r="B8" s="65"/>
      <c r="C8" s="37"/>
      <c r="D8" s="37"/>
      <c r="E8" s="37"/>
    </row>
    <row r="9" spans="1:5" ht="18" customHeight="1">
      <c r="A9" s="176"/>
      <c r="B9" s="65"/>
      <c r="C9" s="37"/>
      <c r="D9" s="37"/>
      <c r="E9" s="37"/>
    </row>
    <row r="10" spans="1:6" s="179" customFormat="1" ht="15.75">
      <c r="A10" s="177" t="s">
        <v>18</v>
      </c>
      <c r="B10" s="178"/>
      <c r="F10" s="180"/>
    </row>
    <row r="11" spans="1:6" s="179" customFormat="1" ht="15.75">
      <c r="A11" s="177"/>
      <c r="B11" s="178"/>
      <c r="F11" s="180"/>
    </row>
    <row r="12" spans="1:2" ht="15">
      <c r="A12" s="181" t="s">
        <v>9</v>
      </c>
      <c r="B12" s="71"/>
    </row>
    <row r="13" spans="1:7" ht="15">
      <c r="A13" s="182"/>
      <c r="B13" s="73"/>
      <c r="C13" s="183"/>
      <c r="D13" s="75"/>
      <c r="E13" s="76"/>
      <c r="F13" s="76"/>
      <c r="G13" s="184"/>
    </row>
    <row r="14" spans="1:6" ht="15">
      <c r="A14" s="40"/>
      <c r="B14" s="78"/>
      <c r="C14" s="36"/>
      <c r="D14" s="79"/>
      <c r="E14" s="39"/>
      <c r="F14" s="39"/>
    </row>
    <row r="15" spans="1:256" ht="102">
      <c r="A15" s="152" t="s">
        <v>19</v>
      </c>
      <c r="B15" s="142" t="s">
        <v>336</v>
      </c>
      <c r="C15" s="146"/>
      <c r="D15" s="103"/>
      <c r="E15" s="185"/>
      <c r="F15" s="185"/>
      <c r="G15" s="143"/>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 r="A16" s="152"/>
      <c r="B16" s="186" t="s">
        <v>337</v>
      </c>
      <c r="C16" s="146"/>
      <c r="D16" s="103"/>
      <c r="E16" s="185"/>
      <c r="F16" s="185"/>
      <c r="G16" s="143"/>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s="152"/>
      <c r="B17" s="187" t="s">
        <v>338</v>
      </c>
      <c r="C17" s="146"/>
      <c r="D17" s="103"/>
      <c r="E17" s="185"/>
      <c r="F17" s="185"/>
      <c r="G17" s="143"/>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1">
      <c r="A18" s="152"/>
      <c r="B18" s="188" t="s">
        <v>339</v>
      </c>
      <c r="C18" s="146"/>
      <c r="D18" s="103"/>
      <c r="E18" s="185"/>
      <c r="F18" s="185"/>
      <c r="G18" s="143"/>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3">
      <c r="A19" s="152"/>
      <c r="B19" s="189" t="s">
        <v>340</v>
      </c>
      <c r="C19" s="146"/>
      <c r="D19" s="103"/>
      <c r="E19" s="185"/>
      <c r="F19" s="185"/>
      <c r="G19" s="143"/>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1">
      <c r="A20" s="152"/>
      <c r="B20" s="188" t="s">
        <v>341</v>
      </c>
      <c r="C20" s="146"/>
      <c r="D20" s="103"/>
      <c r="E20" s="185"/>
      <c r="F20" s="185"/>
      <c r="G20" s="143"/>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 r="A21" s="152"/>
      <c r="B21" s="144" t="s">
        <v>342</v>
      </c>
      <c r="C21" s="146"/>
      <c r="D21" s="103"/>
      <c r="E21" s="185"/>
      <c r="F21" s="185"/>
      <c r="G21" s="143"/>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2.25">
      <c r="A22" s="152"/>
      <c r="B22" s="190" t="s">
        <v>343</v>
      </c>
      <c r="C22" s="146"/>
      <c r="D22" s="103"/>
      <c r="E22" s="185"/>
      <c r="F22" s="185"/>
      <c r="G22" s="143"/>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8.25">
      <c r="A23" s="152"/>
      <c r="B23" s="188" t="s">
        <v>344</v>
      </c>
      <c r="C23" s="146"/>
      <c r="D23" s="103"/>
      <c r="E23" s="185"/>
      <c r="F23" s="185"/>
      <c r="G23" s="14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76.5">
      <c r="A24" s="152"/>
      <c r="B24" s="144" t="s">
        <v>345</v>
      </c>
      <c r="C24" s="146"/>
      <c r="D24" s="103"/>
      <c r="E24" s="185"/>
      <c r="F24" s="185"/>
      <c r="G24" s="14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78.5">
      <c r="A25" s="152"/>
      <c r="B25" s="144" t="s">
        <v>346</v>
      </c>
      <c r="C25" s="146"/>
      <c r="D25" s="103"/>
      <c r="E25" s="185"/>
      <c r="F25" s="185"/>
      <c r="G25" s="143"/>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63.75">
      <c r="A26" s="152"/>
      <c r="B26" s="188" t="s">
        <v>347</v>
      </c>
      <c r="C26" s="146"/>
      <c r="D26" s="103"/>
      <c r="E26" s="185"/>
      <c r="F26" s="185"/>
      <c r="G26" s="143"/>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152"/>
      <c r="B27" s="142" t="s">
        <v>348</v>
      </c>
      <c r="C27" s="146"/>
      <c r="D27" s="103"/>
      <c r="E27" s="185"/>
      <c r="F27" s="185"/>
      <c r="G27" s="143"/>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5.5">
      <c r="A28" s="152"/>
      <c r="B28" s="144" t="s">
        <v>349</v>
      </c>
      <c r="C28" s="146"/>
      <c r="D28" s="103"/>
      <c r="E28" s="185"/>
      <c r="F28" s="185"/>
      <c r="G28" s="143"/>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78.5">
      <c r="A29" s="152"/>
      <c r="B29" s="191" t="s">
        <v>350</v>
      </c>
      <c r="C29" s="146"/>
      <c r="D29" s="103"/>
      <c r="E29" s="185"/>
      <c r="F29" s="185"/>
      <c r="G29" s="14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5.5">
      <c r="A30" s="152"/>
      <c r="B30" s="188" t="s">
        <v>351</v>
      </c>
      <c r="C30" s="146"/>
      <c r="D30" s="103"/>
      <c r="E30" s="185"/>
      <c r="F30" s="185"/>
      <c r="G30" s="14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02">
      <c r="A31" s="152"/>
      <c r="B31" s="189" t="s">
        <v>352</v>
      </c>
      <c r="C31" s="146"/>
      <c r="D31" s="103"/>
      <c r="E31" s="185"/>
      <c r="F31" s="185"/>
      <c r="G31" s="143"/>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5">
      <c r="A32" s="152"/>
      <c r="B32" s="188" t="s">
        <v>353</v>
      </c>
      <c r="C32" s="146"/>
      <c r="D32" s="103"/>
      <c r="E32" s="185"/>
      <c r="F32" s="185"/>
      <c r="G32" s="143"/>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02">
      <c r="A33" s="152"/>
      <c r="B33" s="189" t="s">
        <v>354</v>
      </c>
      <c r="C33" s="146"/>
      <c r="D33" s="103"/>
      <c r="E33" s="185"/>
      <c r="F33" s="185"/>
      <c r="G33" s="14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51">
      <c r="A34" s="152"/>
      <c r="B34" s="188" t="s">
        <v>355</v>
      </c>
      <c r="C34" s="146"/>
      <c r="D34" s="103"/>
      <c r="E34" s="185"/>
      <c r="F34" s="185"/>
      <c r="G34" s="143"/>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
      <c r="A35" s="152"/>
      <c r="B35" s="144" t="s">
        <v>356</v>
      </c>
      <c r="C35" s="146"/>
      <c r="D35" s="103"/>
      <c r="E35" s="185"/>
      <c r="F35" s="185"/>
      <c r="G35" s="143"/>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2.25">
      <c r="A36" s="152"/>
      <c r="B36" s="190" t="s">
        <v>357</v>
      </c>
      <c r="C36" s="146"/>
      <c r="D36" s="103"/>
      <c r="E36" s="185"/>
      <c r="F36" s="185"/>
      <c r="G36" s="143"/>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8.25">
      <c r="A37" s="152"/>
      <c r="B37" s="192" t="s">
        <v>358</v>
      </c>
      <c r="C37" s="146"/>
      <c r="D37" s="103"/>
      <c r="E37" s="185"/>
      <c r="F37" s="185"/>
      <c r="G37" s="143"/>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1.25">
      <c r="A38" s="152"/>
      <c r="B38" s="142" t="s">
        <v>359</v>
      </c>
      <c r="C38" s="146"/>
      <c r="D38" s="103"/>
      <c r="E38" s="185"/>
      <c r="F38" s="185"/>
      <c r="G38" s="143"/>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s="152"/>
      <c r="B39" s="142" t="s">
        <v>360</v>
      </c>
      <c r="G39" s="10"/>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s="152"/>
      <c r="B40" s="142" t="s">
        <v>361</v>
      </c>
      <c r="C40" s="146"/>
      <c r="D40" s="103"/>
      <c r="E40" s="143"/>
      <c r="F40" s="143"/>
      <c r="G40" s="143"/>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152"/>
      <c r="B41" s="142" t="s">
        <v>362</v>
      </c>
      <c r="C41" s="146"/>
      <c r="D41" s="103"/>
      <c r="E41" s="143"/>
      <c r="F41" s="143"/>
      <c r="G41" s="143"/>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s="152"/>
      <c r="B42" s="142" t="s">
        <v>363</v>
      </c>
      <c r="C42" s="146"/>
      <c r="D42" s="103"/>
      <c r="E42" s="143"/>
      <c r="F42" s="143"/>
      <c r="G42" s="143"/>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152"/>
      <c r="B43" s="142" t="s">
        <v>364</v>
      </c>
      <c r="C43" s="146"/>
      <c r="D43" s="103"/>
      <c r="E43" s="143"/>
      <c r="F43" s="143"/>
      <c r="G43" s="1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s="152"/>
      <c r="B44" s="142" t="s">
        <v>365</v>
      </c>
      <c r="C44" s="146"/>
      <c r="D44" s="103"/>
      <c r="E44" s="143"/>
      <c r="F44" s="143"/>
      <c r="G44" s="143"/>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8.25">
      <c r="A45" s="152"/>
      <c r="B45" s="142" t="s">
        <v>366</v>
      </c>
      <c r="C45" s="146"/>
      <c r="D45" s="103"/>
      <c r="E45" s="143"/>
      <c r="F45" s="143"/>
      <c r="G45" s="143"/>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8.25">
      <c r="A46" s="152"/>
      <c r="B46" s="142" t="s">
        <v>367</v>
      </c>
      <c r="C46" s="146"/>
      <c r="D46" s="103"/>
      <c r="E46" s="143"/>
      <c r="F46" s="143"/>
      <c r="G46" s="14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5.5">
      <c r="A47" s="152"/>
      <c r="B47" s="193" t="s">
        <v>368</v>
      </c>
      <c r="G47" s="143"/>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5.5">
      <c r="A48" s="152"/>
      <c r="B48" s="155" t="s">
        <v>369</v>
      </c>
      <c r="C48" s="146"/>
      <c r="D48" s="103"/>
      <c r="E48" s="143"/>
      <c r="F48" s="143"/>
      <c r="G48" s="14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25">
      <c r="A49" s="152"/>
      <c r="B49" s="155"/>
      <c r="C49" s="146" t="s">
        <v>116</v>
      </c>
      <c r="D49" s="103">
        <v>1</v>
      </c>
      <c r="E49" s="143"/>
      <c r="F49" s="11">
        <f>INT(D49*E49)</f>
        <v>0</v>
      </c>
      <c r="G49" s="143"/>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c r="A50" s="152"/>
      <c r="B50" s="155"/>
      <c r="C50" s="146"/>
      <c r="D50" s="103"/>
      <c r="E50" s="143"/>
      <c r="F50" s="143"/>
      <c r="G50" s="14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02">
      <c r="A51" s="152" t="s">
        <v>96</v>
      </c>
      <c r="B51" s="142" t="s">
        <v>370</v>
      </c>
      <c r="C51" s="146"/>
      <c r="D51" s="103"/>
      <c r="E51" s="143"/>
      <c r="F51" s="143"/>
      <c r="G51" s="143"/>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5.5">
      <c r="A52" s="152" t="s">
        <v>99</v>
      </c>
      <c r="B52" s="142" t="s">
        <v>371</v>
      </c>
      <c r="C52" s="146"/>
      <c r="D52" s="103"/>
      <c r="E52" s="143"/>
      <c r="F52" s="143"/>
      <c r="G52" s="143"/>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4.25">
      <c r="A53" s="152"/>
      <c r="B53" s="145"/>
      <c r="C53" s="146" t="s">
        <v>116</v>
      </c>
      <c r="D53" s="103">
        <v>1</v>
      </c>
      <c r="E53" s="143"/>
      <c r="F53" s="11">
        <f>INT(D53*E53)</f>
        <v>0</v>
      </c>
      <c r="G53" s="10"/>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6" s="10" customFormat="1" ht="12.75">
      <c r="A54" s="84"/>
      <c r="B54" s="111"/>
      <c r="E54" s="11"/>
      <c r="F54" s="11"/>
    </row>
    <row r="55" spans="1:16" s="82" customFormat="1" ht="63.75">
      <c r="A55" s="84" t="s">
        <v>103</v>
      </c>
      <c r="B55" s="194" t="s">
        <v>372</v>
      </c>
      <c r="C55" s="195"/>
      <c r="D55" s="195"/>
      <c r="E55" s="195"/>
      <c r="F55" s="195"/>
      <c r="G55" s="195"/>
      <c r="H55" s="195"/>
      <c r="I55" s="195"/>
      <c r="J55" s="195"/>
      <c r="K55" s="195"/>
      <c r="L55" s="195"/>
      <c r="M55" s="195"/>
      <c r="N55" s="195"/>
      <c r="O55" s="195"/>
      <c r="P55" s="195"/>
    </row>
    <row r="56" spans="1:61" s="82" customFormat="1" ht="178.5">
      <c r="A56" s="84" t="s">
        <v>99</v>
      </c>
      <c r="B56" s="196" t="s">
        <v>373</v>
      </c>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row>
    <row r="57" spans="1:6" s="82" customFormat="1" ht="12.75">
      <c r="A57" s="84"/>
      <c r="B57" s="197" t="s">
        <v>374</v>
      </c>
      <c r="C57" s="198"/>
      <c r="F57" s="130"/>
    </row>
    <row r="58" spans="1:6" s="82" customFormat="1" ht="38.25">
      <c r="A58" s="84"/>
      <c r="B58" s="197" t="s">
        <v>375</v>
      </c>
      <c r="C58" s="198"/>
      <c r="F58" s="130"/>
    </row>
    <row r="59" spans="2:6" s="82" customFormat="1" ht="12.75">
      <c r="B59" s="85"/>
      <c r="C59" s="198" t="s">
        <v>116</v>
      </c>
      <c r="D59" s="82">
        <v>1</v>
      </c>
      <c r="E59" s="130"/>
      <c r="F59" s="130">
        <f>D59*E59</f>
        <v>0</v>
      </c>
    </row>
    <row r="60" spans="1:6" s="10" customFormat="1" ht="12.75">
      <c r="A60" s="84"/>
      <c r="B60" s="111"/>
      <c r="E60" s="11"/>
      <c r="F60" s="11"/>
    </row>
    <row r="61" spans="1:6" s="102" customFormat="1" ht="89.25">
      <c r="A61" s="68" t="s">
        <v>104</v>
      </c>
      <c r="B61" s="109" t="s">
        <v>376</v>
      </c>
      <c r="F61" s="199"/>
    </row>
    <row r="62" spans="2:6" s="10" customFormat="1" ht="12.75">
      <c r="B62" s="120" t="s">
        <v>377</v>
      </c>
      <c r="F62" s="11"/>
    </row>
    <row r="63" spans="2:6" s="10" customFormat="1" ht="12.75">
      <c r="B63" s="120" t="s">
        <v>378</v>
      </c>
      <c r="F63" s="11"/>
    </row>
    <row r="64" spans="2:6" s="10" customFormat="1" ht="12.75">
      <c r="B64" s="120" t="s">
        <v>379</v>
      </c>
      <c r="F64" s="11"/>
    </row>
    <row r="65" spans="2:6" s="10" customFormat="1" ht="12.75">
      <c r="B65" s="120"/>
      <c r="C65" s="10" t="s">
        <v>380</v>
      </c>
      <c r="D65" s="10">
        <v>1</v>
      </c>
      <c r="E65" s="11"/>
      <c r="F65" s="11">
        <f>D65*E65</f>
        <v>0</v>
      </c>
    </row>
    <row r="66" spans="1:256" ht="14.25">
      <c r="A66" s="149"/>
      <c r="B66" s="155"/>
      <c r="C66" s="146"/>
      <c r="D66" s="103"/>
      <c r="E66" s="143"/>
      <c r="F66" s="143"/>
      <c r="G66" s="143"/>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8.25">
      <c r="A67" s="152" t="s">
        <v>107</v>
      </c>
      <c r="B67" s="155" t="s">
        <v>381</v>
      </c>
      <c r="C67" s="146"/>
      <c r="D67" s="103"/>
      <c r="E67" s="143"/>
      <c r="F67" s="143"/>
      <c r="G67" s="143"/>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4.25">
      <c r="A68" s="152"/>
      <c r="B68" s="200"/>
      <c r="C68" s="146" t="s">
        <v>113</v>
      </c>
      <c r="D68" s="103">
        <v>2</v>
      </c>
      <c r="E68" s="11"/>
      <c r="F68" s="11">
        <f>D68*E68</f>
        <v>0</v>
      </c>
      <c r="G68" s="10"/>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4.25">
      <c r="A69" s="149"/>
      <c r="B69" s="155"/>
      <c r="C69" s="146"/>
      <c r="D69" s="103"/>
      <c r="E69" s="143"/>
      <c r="F69" s="143"/>
      <c r="G69" s="14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7" s="206" customFormat="1" ht="76.5">
      <c r="A70" s="201" t="s">
        <v>111</v>
      </c>
      <c r="B70" s="202" t="s">
        <v>382</v>
      </c>
      <c r="C70" s="203"/>
      <c r="D70" s="204"/>
      <c r="E70" s="205"/>
      <c r="F70" s="205"/>
      <c r="G70" s="115"/>
    </row>
    <row r="71" spans="1:7" s="206" customFormat="1" ht="12.75">
      <c r="A71" s="201"/>
      <c r="B71" s="147" t="s">
        <v>383</v>
      </c>
      <c r="C71" s="203"/>
      <c r="D71" s="204"/>
      <c r="E71" s="205"/>
      <c r="F71" s="205"/>
      <c r="G71" s="115"/>
    </row>
    <row r="72" spans="1:7" s="206" customFormat="1" ht="12.75">
      <c r="A72" s="201"/>
      <c r="B72" s="202" t="s">
        <v>384</v>
      </c>
      <c r="C72" s="203" t="s">
        <v>113</v>
      </c>
      <c r="D72" s="207">
        <v>47</v>
      </c>
      <c r="E72" s="115"/>
      <c r="F72" s="130">
        <f>D72*E72</f>
        <v>0</v>
      </c>
      <c r="G72" s="82"/>
    </row>
    <row r="73" spans="1:7" s="206" customFormat="1" ht="12.75">
      <c r="A73" s="201"/>
      <c r="B73" s="202"/>
      <c r="C73" s="203"/>
      <c r="D73" s="207"/>
      <c r="E73" s="115"/>
      <c r="F73" s="130"/>
      <c r="G73" s="82"/>
    </row>
    <row r="74" spans="1:256" ht="76.5">
      <c r="A74" s="152" t="s">
        <v>114</v>
      </c>
      <c r="B74" s="155" t="s">
        <v>385</v>
      </c>
      <c r="C74" s="146"/>
      <c r="D74" s="148"/>
      <c r="E74" s="185"/>
      <c r="F74" s="185"/>
      <c r="G74" s="143"/>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7" s="206" customFormat="1" ht="12.75">
      <c r="A75" s="201"/>
      <c r="B75" s="147" t="s">
        <v>383</v>
      </c>
      <c r="C75" s="203"/>
      <c r="D75" s="204"/>
      <c r="E75" s="205"/>
      <c r="F75" s="205"/>
      <c r="G75" s="115"/>
    </row>
    <row r="76" spans="1:7" s="206" customFormat="1" ht="12.75">
      <c r="A76" s="201"/>
      <c r="B76" s="202" t="s">
        <v>386</v>
      </c>
      <c r="C76" s="203" t="s">
        <v>113</v>
      </c>
      <c r="D76" s="207">
        <v>14</v>
      </c>
      <c r="E76" s="115"/>
      <c r="F76" s="130">
        <f>D76*E76</f>
        <v>0</v>
      </c>
      <c r="G76" s="82"/>
    </row>
    <row r="77" spans="1:7" s="206" customFormat="1" ht="12.75">
      <c r="A77" s="201"/>
      <c r="B77" s="202" t="s">
        <v>387</v>
      </c>
      <c r="C77" s="203" t="s">
        <v>113</v>
      </c>
      <c r="D77" s="207">
        <v>27</v>
      </c>
      <c r="E77" s="115"/>
      <c r="F77" s="130">
        <f>D77*E77</f>
        <v>0</v>
      </c>
      <c r="G77" s="82"/>
    </row>
    <row r="78" spans="1:256" ht="14.25">
      <c r="A78" s="152"/>
      <c r="B78" s="155"/>
      <c r="C78" s="146"/>
      <c r="D78" s="148"/>
      <c r="E78" s="185"/>
      <c r="F78" s="185"/>
      <c r="G78" s="143"/>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6" s="82" customFormat="1" ht="63.75">
      <c r="A79" s="80" t="s">
        <v>117</v>
      </c>
      <c r="B79" s="85" t="s">
        <v>388</v>
      </c>
      <c r="F79" s="130"/>
    </row>
    <row r="80" spans="1:6" s="10" customFormat="1" ht="12.75">
      <c r="A80" s="108"/>
      <c r="B80" s="120" t="s">
        <v>389</v>
      </c>
      <c r="C80" s="10" t="s">
        <v>113</v>
      </c>
      <c r="D80" s="10">
        <v>16</v>
      </c>
      <c r="E80" s="11"/>
      <c r="F80" s="11">
        <f>D80*E80</f>
        <v>0</v>
      </c>
    </row>
    <row r="81" spans="1:6" s="10" customFormat="1" ht="12.75">
      <c r="A81" s="108"/>
      <c r="B81" s="120"/>
      <c r="E81" s="11"/>
      <c r="F81" s="11"/>
    </row>
    <row r="82" spans="1:6" s="10" customFormat="1" ht="63.75">
      <c r="A82" s="108" t="s">
        <v>120</v>
      </c>
      <c r="B82" s="120" t="s">
        <v>390</v>
      </c>
      <c r="F82" s="11"/>
    </row>
    <row r="83" spans="1:6" s="82" customFormat="1" ht="12.75">
      <c r="A83" s="80"/>
      <c r="B83" s="85" t="s">
        <v>391</v>
      </c>
      <c r="F83" s="130"/>
    </row>
    <row r="84" spans="1:6" s="10" customFormat="1" ht="12.75">
      <c r="A84" s="108"/>
      <c r="B84" s="120" t="s">
        <v>392</v>
      </c>
      <c r="C84" s="10" t="s">
        <v>113</v>
      </c>
      <c r="D84" s="10">
        <v>16</v>
      </c>
      <c r="E84" s="11"/>
      <c r="F84" s="11">
        <f>D84*E84</f>
        <v>0</v>
      </c>
    </row>
    <row r="85" spans="1:6" s="10" customFormat="1" ht="12.75">
      <c r="A85" s="108"/>
      <c r="B85" s="120"/>
      <c r="E85" s="11"/>
      <c r="F85" s="11"/>
    </row>
    <row r="86" spans="1:256" ht="25.5">
      <c r="A86" s="201" t="s">
        <v>122</v>
      </c>
      <c r="B86" s="155" t="s">
        <v>393</v>
      </c>
      <c r="C86" s="146"/>
      <c r="D86" s="103"/>
      <c r="E86" s="143"/>
      <c r="F86" s="143"/>
      <c r="G86" s="143"/>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5.5">
      <c r="A87" s="201"/>
      <c r="B87" s="155" t="s">
        <v>394</v>
      </c>
      <c r="C87" s="146" t="s">
        <v>99</v>
      </c>
      <c r="D87" s="103" t="s">
        <v>99</v>
      </c>
      <c r="E87" s="11"/>
      <c r="F87" s="11" t="s">
        <v>99</v>
      </c>
      <c r="G87" s="10"/>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4.25">
      <c r="A88" s="201"/>
      <c r="B88" s="120" t="s">
        <v>395</v>
      </c>
      <c r="C88" s="146" t="s">
        <v>113</v>
      </c>
      <c r="D88" s="103">
        <v>86</v>
      </c>
      <c r="E88" s="11"/>
      <c r="F88" s="11">
        <f>D88*E88</f>
        <v>0</v>
      </c>
      <c r="G88" s="10"/>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6" s="10" customFormat="1" ht="12.75">
      <c r="A89" s="108"/>
      <c r="B89" s="120"/>
      <c r="E89" s="11"/>
      <c r="F89" s="11"/>
    </row>
    <row r="90" spans="1:6" s="82" customFormat="1" ht="38.25">
      <c r="A90" s="80" t="s">
        <v>124</v>
      </c>
      <c r="B90" s="85" t="s">
        <v>396</v>
      </c>
      <c r="F90" s="130"/>
    </row>
    <row r="91" spans="1:6" s="10" customFormat="1" ht="12.75">
      <c r="A91" s="108"/>
      <c r="B91" s="120" t="s">
        <v>397</v>
      </c>
      <c r="C91" s="10" t="s">
        <v>95</v>
      </c>
      <c r="D91" s="10">
        <v>10</v>
      </c>
      <c r="E91" s="11"/>
      <c r="F91" s="11">
        <f>D91*E91</f>
        <v>0</v>
      </c>
    </row>
    <row r="92" spans="1:6" s="10" customFormat="1" ht="12.75">
      <c r="A92" s="108"/>
      <c r="B92" s="120" t="s">
        <v>398</v>
      </c>
      <c r="C92" s="10" t="s">
        <v>95</v>
      </c>
      <c r="D92" s="10">
        <v>10</v>
      </c>
      <c r="E92" s="11"/>
      <c r="F92" s="11">
        <f>D92*E92</f>
        <v>0</v>
      </c>
    </row>
    <row r="93" spans="1:6" s="10" customFormat="1" ht="12.75">
      <c r="A93" s="108"/>
      <c r="B93" s="120"/>
      <c r="E93" s="11"/>
      <c r="F93" s="11"/>
    </row>
    <row r="94" spans="1:6" s="10" customFormat="1" ht="63.75">
      <c r="A94" s="108" t="s">
        <v>127</v>
      </c>
      <c r="B94" s="85" t="s">
        <v>399</v>
      </c>
      <c r="D94" s="208"/>
      <c r="F94" s="11"/>
    </row>
    <row r="95" spans="1:6" s="10" customFormat="1" ht="12.75">
      <c r="A95" s="108"/>
      <c r="B95" s="120" t="s">
        <v>400</v>
      </c>
      <c r="C95" s="10" t="s">
        <v>113</v>
      </c>
      <c r="D95" s="209">
        <v>2</v>
      </c>
      <c r="E95" s="11"/>
      <c r="F95" s="11">
        <f>D95*E95</f>
        <v>0</v>
      </c>
    </row>
    <row r="96" spans="1:6" s="10" customFormat="1" ht="12.75">
      <c r="A96" s="108"/>
      <c r="B96" s="120"/>
      <c r="D96" s="209"/>
      <c r="E96" s="11"/>
      <c r="F96" s="11"/>
    </row>
    <row r="97" spans="1:256" ht="51">
      <c r="A97" s="152" t="s">
        <v>129</v>
      </c>
      <c r="B97" s="155" t="s">
        <v>401</v>
      </c>
      <c r="C97" s="146"/>
      <c r="D97" s="103"/>
      <c r="E97" s="143"/>
      <c r="F97" s="143"/>
      <c r="G97" s="14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4.25">
      <c r="A98" s="152"/>
      <c r="B98" s="142" t="s">
        <v>402</v>
      </c>
      <c r="C98" s="146" t="s">
        <v>113</v>
      </c>
      <c r="D98" s="103">
        <v>2</v>
      </c>
      <c r="E98" s="11"/>
      <c r="F98" s="11">
        <f>D98*E98</f>
        <v>0</v>
      </c>
      <c r="G98" s="14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6" s="10" customFormat="1" ht="12.75">
      <c r="A99" s="108"/>
      <c r="B99" s="120"/>
      <c r="D99" s="209"/>
      <c r="E99" s="11"/>
      <c r="F99" s="11"/>
    </row>
    <row r="100" spans="1:256" ht="102">
      <c r="A100" s="201" t="s">
        <v>132</v>
      </c>
      <c r="B100" s="155" t="s">
        <v>403</v>
      </c>
      <c r="C100" s="146"/>
      <c r="D100" s="103"/>
      <c r="E100" s="185"/>
      <c r="F100" s="185"/>
      <c r="G100" s="14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5.5">
      <c r="A101" s="201"/>
      <c r="B101" s="155" t="s">
        <v>404</v>
      </c>
      <c r="C101" s="146"/>
      <c r="D101" s="103"/>
      <c r="E101" s="185"/>
      <c r="F101" s="185"/>
      <c r="G101" s="14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4.25">
      <c r="A102" s="152"/>
      <c r="B102" s="155" t="s">
        <v>405</v>
      </c>
      <c r="C102" s="146" t="s">
        <v>113</v>
      </c>
      <c r="D102" s="103">
        <v>1</v>
      </c>
      <c r="E102" s="11"/>
      <c r="F102" s="11">
        <f aca="true" t="shared" si="0" ref="F102:F107">D102*E102</f>
        <v>0</v>
      </c>
      <c r="G102" s="10"/>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4.25">
      <c r="A103" s="152"/>
      <c r="B103" s="155" t="s">
        <v>406</v>
      </c>
      <c r="C103" s="146" t="s">
        <v>113</v>
      </c>
      <c r="D103" s="103">
        <v>1</v>
      </c>
      <c r="E103" s="11"/>
      <c r="F103" s="11">
        <f t="shared" si="0"/>
        <v>0</v>
      </c>
      <c r="G103" s="10"/>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4.25">
      <c r="A104" s="152"/>
      <c r="B104" s="155" t="s">
        <v>407</v>
      </c>
      <c r="C104" s="146" t="s">
        <v>113</v>
      </c>
      <c r="D104" s="103">
        <v>3</v>
      </c>
      <c r="E104" s="11"/>
      <c r="F104" s="11">
        <f t="shared" si="0"/>
        <v>0</v>
      </c>
      <c r="G104" s="10"/>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4.25">
      <c r="A105" s="152"/>
      <c r="B105" s="155" t="s">
        <v>408</v>
      </c>
      <c r="C105" s="146" t="s">
        <v>113</v>
      </c>
      <c r="D105" s="103">
        <v>1</v>
      </c>
      <c r="E105" s="11"/>
      <c r="F105" s="11">
        <f t="shared" si="0"/>
        <v>0</v>
      </c>
      <c r="G105" s="10"/>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4.25">
      <c r="A106" s="152"/>
      <c r="B106" s="155" t="s">
        <v>409</v>
      </c>
      <c r="C106" s="146" t="s">
        <v>113</v>
      </c>
      <c r="D106" s="103">
        <v>1</v>
      </c>
      <c r="E106" s="11"/>
      <c r="F106" s="11">
        <f t="shared" si="0"/>
        <v>0</v>
      </c>
      <c r="G106" s="10"/>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4.25">
      <c r="A107" s="152"/>
      <c r="B107" s="155" t="s">
        <v>410</v>
      </c>
      <c r="C107" s="146" t="s">
        <v>113</v>
      </c>
      <c r="D107" s="103">
        <v>1</v>
      </c>
      <c r="E107" s="11"/>
      <c r="F107" s="11">
        <f t="shared" si="0"/>
        <v>0</v>
      </c>
      <c r="G107" s="10"/>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6" s="10" customFormat="1" ht="12.75">
      <c r="A108" s="108"/>
      <c r="B108" s="120"/>
      <c r="D108" s="209"/>
      <c r="E108" s="11"/>
      <c r="F108" s="11"/>
    </row>
    <row r="109" spans="1:6" s="82" customFormat="1" ht="63.75">
      <c r="A109" s="80" t="s">
        <v>134</v>
      </c>
      <c r="B109" s="85" t="s">
        <v>411</v>
      </c>
      <c r="F109" s="130"/>
    </row>
    <row r="110" spans="1:6" s="82" customFormat="1" ht="12.75">
      <c r="A110" s="80"/>
      <c r="B110" s="85" t="s">
        <v>282</v>
      </c>
      <c r="C110" s="82" t="s">
        <v>283</v>
      </c>
      <c r="D110" s="210">
        <v>5900</v>
      </c>
      <c r="E110" s="130"/>
      <c r="F110" s="130">
        <f>D110*E110</f>
        <v>0</v>
      </c>
    </row>
    <row r="111" spans="1:6" s="10" customFormat="1" ht="12.75">
      <c r="A111" s="108"/>
      <c r="B111" s="120"/>
      <c r="D111" s="161"/>
      <c r="E111" s="11"/>
      <c r="F111" s="11"/>
    </row>
    <row r="112" spans="1:6" s="10" customFormat="1" ht="38.25">
      <c r="A112" s="68" t="s">
        <v>136</v>
      </c>
      <c r="B112" s="109" t="s">
        <v>412</v>
      </c>
      <c r="F112" s="11"/>
    </row>
    <row r="113" spans="2:6" s="10" customFormat="1" ht="12.75">
      <c r="B113" s="68" t="s">
        <v>413</v>
      </c>
      <c r="C113" s="10" t="s">
        <v>266</v>
      </c>
      <c r="D113" s="10">
        <v>110</v>
      </c>
      <c r="E113" s="11"/>
      <c r="F113" s="11"/>
    </row>
    <row r="114" spans="2:6" s="10" customFormat="1" ht="12.75">
      <c r="B114" s="68" t="s">
        <v>414</v>
      </c>
      <c r="C114" s="10" t="s">
        <v>266</v>
      </c>
      <c r="D114" s="10">
        <v>90</v>
      </c>
      <c r="E114" s="11"/>
      <c r="F114" s="11"/>
    </row>
    <row r="115" spans="2:6" s="10" customFormat="1" ht="12.75">
      <c r="B115" s="68" t="s">
        <v>415</v>
      </c>
      <c r="C115" s="10" t="s">
        <v>266</v>
      </c>
      <c r="D115" s="10">
        <v>20</v>
      </c>
      <c r="E115" s="11"/>
      <c r="F115" s="11"/>
    </row>
    <row r="116" spans="1:6" s="10" customFormat="1" ht="12.75">
      <c r="A116" s="108"/>
      <c r="B116" s="120" t="s">
        <v>282</v>
      </c>
      <c r="C116" s="10" t="s">
        <v>283</v>
      </c>
      <c r="D116" s="161">
        <v>1100</v>
      </c>
      <c r="E116" s="11"/>
      <c r="F116" s="11">
        <f>D116*E116</f>
        <v>0</v>
      </c>
    </row>
    <row r="117" spans="2:6" s="10" customFormat="1" ht="12.75">
      <c r="B117" s="68"/>
      <c r="E117" s="11"/>
      <c r="F117" s="11"/>
    </row>
    <row r="118" spans="1:6" s="82" customFormat="1" ht="51">
      <c r="A118" s="80" t="s">
        <v>143</v>
      </c>
      <c r="B118" s="85" t="s">
        <v>416</v>
      </c>
      <c r="F118" s="130"/>
    </row>
    <row r="119" spans="1:6" s="10" customFormat="1" ht="12.75">
      <c r="A119" s="108"/>
      <c r="B119" s="120"/>
      <c r="C119" s="10" t="s">
        <v>283</v>
      </c>
      <c r="D119" s="161">
        <v>1250</v>
      </c>
      <c r="E119" s="11"/>
      <c r="F119" s="11">
        <f>D119*E119</f>
        <v>0</v>
      </c>
    </row>
    <row r="120" spans="1:6" s="10" customFormat="1" ht="12.75">
      <c r="A120" s="108"/>
      <c r="B120" s="120"/>
      <c r="F120" s="11"/>
    </row>
    <row r="121" spans="1:6" s="10" customFormat="1" ht="25.5">
      <c r="A121" s="108" t="s">
        <v>149</v>
      </c>
      <c r="B121" s="120" t="s">
        <v>417</v>
      </c>
      <c r="E121" s="11"/>
      <c r="F121" s="11"/>
    </row>
    <row r="122" spans="1:6" s="10" customFormat="1" ht="14.25">
      <c r="A122" s="108"/>
      <c r="B122" s="120"/>
      <c r="C122" s="10" t="s">
        <v>286</v>
      </c>
      <c r="D122" s="10">
        <v>30</v>
      </c>
      <c r="E122" s="11"/>
      <c r="F122" s="11">
        <f>D122*E122</f>
        <v>0</v>
      </c>
    </row>
    <row r="123" spans="1:6" s="10" customFormat="1" ht="12.75">
      <c r="A123" s="108"/>
      <c r="B123" s="120"/>
      <c r="E123" s="11"/>
      <c r="F123" s="11"/>
    </row>
    <row r="124" spans="1:256" ht="51">
      <c r="A124" s="152" t="s">
        <v>154</v>
      </c>
      <c r="B124" s="155" t="s">
        <v>418</v>
      </c>
      <c r="C124" s="146"/>
      <c r="D124" s="148"/>
      <c r="E124" s="143"/>
      <c r="F124" s="143"/>
      <c r="G124" s="143"/>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4.25">
      <c r="A125" s="152"/>
      <c r="B125" s="155"/>
      <c r="C125" s="146" t="s">
        <v>286</v>
      </c>
      <c r="D125" s="209">
        <v>410</v>
      </c>
      <c r="E125" s="156"/>
      <c r="F125" s="156">
        <f>D125*E125</f>
        <v>0</v>
      </c>
      <c r="G125" s="10"/>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6" s="10" customFormat="1" ht="12.75">
      <c r="A126" s="108"/>
      <c r="B126" s="120"/>
      <c r="E126" s="11"/>
      <c r="F126" s="11"/>
    </row>
    <row r="127" spans="1:256" ht="63.75">
      <c r="A127" s="152" t="s">
        <v>158</v>
      </c>
      <c r="B127" s="155" t="s">
        <v>419</v>
      </c>
      <c r="C127" s="146"/>
      <c r="D127" s="148"/>
      <c r="E127" s="143"/>
      <c r="F127" s="143"/>
      <c r="G127" s="143"/>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4.25">
      <c r="A128" s="152"/>
      <c r="B128" s="155"/>
      <c r="C128" s="146" t="s">
        <v>286</v>
      </c>
      <c r="D128" s="209">
        <v>70</v>
      </c>
      <c r="E128" s="156"/>
      <c r="F128" s="156">
        <f>D128*E128</f>
        <v>0</v>
      </c>
      <c r="G128" s="10"/>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4.25">
      <c r="A129" s="152"/>
      <c r="B129" s="155"/>
      <c r="C129" s="146"/>
      <c r="D129" s="209"/>
      <c r="E129" s="156"/>
      <c r="F129" s="156"/>
      <c r="G129" s="10"/>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6" s="10" customFormat="1" ht="51">
      <c r="A130" s="108" t="s">
        <v>163</v>
      </c>
      <c r="B130" s="120" t="s">
        <v>420</v>
      </c>
      <c r="E130" s="11"/>
      <c r="F130" s="11"/>
    </row>
    <row r="131" spans="1:6" s="10" customFormat="1" ht="14.25">
      <c r="A131" s="108"/>
      <c r="B131" s="120"/>
      <c r="C131" s="10" t="s">
        <v>286</v>
      </c>
      <c r="D131" s="161">
        <v>20</v>
      </c>
      <c r="E131" s="11"/>
      <c r="F131" s="11">
        <f>D131*E131</f>
        <v>0</v>
      </c>
    </row>
    <row r="132" spans="1:256" ht="14.25">
      <c r="A132" s="152"/>
      <c r="B132" s="155"/>
      <c r="C132" s="146"/>
      <c r="D132" s="209"/>
      <c r="E132" s="156"/>
      <c r="F132" s="156"/>
      <c r="G132" s="10"/>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7" s="10" customFormat="1" ht="63.75">
      <c r="A133" s="158" t="s">
        <v>166</v>
      </c>
      <c r="B133" s="159" t="s">
        <v>318</v>
      </c>
      <c r="C133" s="111"/>
      <c r="D133" s="160"/>
      <c r="E133" s="134"/>
      <c r="F133" s="125"/>
      <c r="G133" s="134"/>
    </row>
    <row r="134" spans="1:6" s="10" customFormat="1" ht="14.25" customHeight="1">
      <c r="A134" s="158"/>
      <c r="B134" s="159" t="s">
        <v>421</v>
      </c>
      <c r="C134" s="69" t="s">
        <v>113</v>
      </c>
      <c r="D134" s="162">
        <v>1</v>
      </c>
      <c r="E134" s="134"/>
      <c r="F134" s="134">
        <f>D134*E134</f>
        <v>0</v>
      </c>
    </row>
    <row r="135" spans="1:6" s="10" customFormat="1" ht="14.25" customHeight="1">
      <c r="A135" s="158"/>
      <c r="B135" s="159" t="s">
        <v>422</v>
      </c>
      <c r="C135" s="69" t="s">
        <v>113</v>
      </c>
      <c r="D135" s="162">
        <v>2</v>
      </c>
      <c r="E135" s="134"/>
      <c r="F135" s="134">
        <f>D135*E135</f>
        <v>0</v>
      </c>
    </row>
    <row r="136" spans="1:6" s="10" customFormat="1" ht="14.25" customHeight="1">
      <c r="A136" s="158"/>
      <c r="B136" s="159" t="s">
        <v>423</v>
      </c>
      <c r="C136" s="69" t="s">
        <v>113</v>
      </c>
      <c r="D136" s="162">
        <v>2</v>
      </c>
      <c r="E136" s="134"/>
      <c r="F136" s="134">
        <f>D136*E136</f>
        <v>0</v>
      </c>
    </row>
    <row r="137" spans="1:6" s="10" customFormat="1" ht="14.25" customHeight="1">
      <c r="A137" s="158"/>
      <c r="B137" s="159"/>
      <c r="C137" s="69"/>
      <c r="D137" s="162"/>
      <c r="E137" s="134"/>
      <c r="F137" s="134"/>
    </row>
    <row r="138" spans="1:6" s="10" customFormat="1" ht="12.75">
      <c r="A138" s="163" t="s">
        <v>169</v>
      </c>
      <c r="B138" s="120" t="s">
        <v>324</v>
      </c>
      <c r="C138" s="10" t="s">
        <v>325</v>
      </c>
      <c r="D138" s="10">
        <v>3</v>
      </c>
      <c r="E138" s="11"/>
      <c r="F138" s="11">
        <f>PRODUCT(SUM(F1:F137)*0.03)</f>
        <v>0</v>
      </c>
    </row>
    <row r="139" spans="1:6" s="10" customFormat="1" ht="12.75">
      <c r="A139" s="163"/>
      <c r="B139" s="120"/>
      <c r="E139" s="11"/>
      <c r="F139" s="11"/>
    </row>
    <row r="140" spans="1:6" s="10" customFormat="1" ht="12.75">
      <c r="A140" s="163" t="s">
        <v>176</v>
      </c>
      <c r="B140" s="120" t="s">
        <v>327</v>
      </c>
      <c r="E140" s="11"/>
      <c r="F140" s="11"/>
    </row>
    <row r="141" spans="1:6" s="10" customFormat="1" ht="12.75">
      <c r="A141" s="163"/>
      <c r="B141" s="120"/>
      <c r="C141" s="10" t="s">
        <v>325</v>
      </c>
      <c r="D141" s="10">
        <v>5</v>
      </c>
      <c r="E141" s="11"/>
      <c r="F141" s="11">
        <f>PRODUCT(SUM(F1:F137)*0.05)</f>
        <v>0</v>
      </c>
    </row>
    <row r="142" spans="1:6" s="10" customFormat="1" ht="12.75">
      <c r="A142" s="163"/>
      <c r="B142" s="120"/>
      <c r="E142" s="11"/>
      <c r="F142" s="11"/>
    </row>
    <row r="143" spans="1:6" s="42" customFormat="1" ht="25.5">
      <c r="A143" s="123" t="s">
        <v>178</v>
      </c>
      <c r="B143" s="164" t="s">
        <v>329</v>
      </c>
      <c r="E143" s="122"/>
      <c r="F143" s="122"/>
    </row>
    <row r="144" spans="1:6" s="42" customFormat="1" ht="12.75">
      <c r="A144" s="123"/>
      <c r="B144" s="164"/>
      <c r="C144" s="146" t="s">
        <v>330</v>
      </c>
      <c r="D144" s="103">
        <v>1</v>
      </c>
      <c r="E144" s="134"/>
      <c r="F144" s="134">
        <f>D144*E144</f>
        <v>0</v>
      </c>
    </row>
    <row r="145" spans="1:6" s="42" customFormat="1" ht="12.75">
      <c r="A145" s="123"/>
      <c r="B145" s="164"/>
      <c r="C145" s="146"/>
      <c r="D145" s="103"/>
      <c r="E145" s="143"/>
      <c r="F145" s="143"/>
    </row>
    <row r="146" spans="1:6" s="10" customFormat="1" ht="25.5">
      <c r="A146" s="163" t="s">
        <v>183</v>
      </c>
      <c r="B146" s="120" t="s">
        <v>424</v>
      </c>
      <c r="E146" s="11"/>
      <c r="F146" s="11"/>
    </row>
    <row r="147" spans="1:6" s="10" customFormat="1" ht="12.75">
      <c r="A147" s="163"/>
      <c r="B147" s="120"/>
      <c r="C147" s="10" t="s">
        <v>325</v>
      </c>
      <c r="D147" s="10">
        <v>5</v>
      </c>
      <c r="E147" s="11"/>
      <c r="F147" s="11">
        <f>PRODUCT(SUM(F1:F137)*0.05)</f>
        <v>0</v>
      </c>
    </row>
    <row r="148" spans="1:6" s="10" customFormat="1" ht="12.75">
      <c r="A148" s="163"/>
      <c r="B148" s="120"/>
      <c r="E148" s="11"/>
      <c r="F148" s="11"/>
    </row>
    <row r="149" spans="1:6" s="10" customFormat="1" ht="12.75">
      <c r="A149" s="163" t="s">
        <v>190</v>
      </c>
      <c r="B149" s="165" t="s">
        <v>334</v>
      </c>
      <c r="C149" s="42"/>
      <c r="D149" s="42"/>
      <c r="E149" s="122"/>
      <c r="F149" s="122"/>
    </row>
    <row r="150" spans="1:7" s="10" customFormat="1" ht="12.75">
      <c r="A150" s="169"/>
      <c r="B150" s="168"/>
      <c r="C150" s="172" t="s">
        <v>325</v>
      </c>
      <c r="D150" s="172">
        <v>4</v>
      </c>
      <c r="E150" s="171"/>
      <c r="F150" s="171">
        <f>PRODUCT(ROUND(SUM(F1:F137)*0.04,-1))</f>
        <v>0</v>
      </c>
      <c r="G150" s="42"/>
    </row>
    <row r="151" spans="1:7" s="10" customFormat="1" ht="12.75">
      <c r="A151" s="163"/>
      <c r="B151" s="165"/>
      <c r="C151" s="42"/>
      <c r="D151" s="42"/>
      <c r="E151" s="122"/>
      <c r="F151" s="122"/>
      <c r="G151" s="42"/>
    </row>
    <row r="152" spans="1:7" s="10" customFormat="1" ht="12.75">
      <c r="A152" s="108"/>
      <c r="B152" s="173" t="s">
        <v>335</v>
      </c>
      <c r="F152" s="11">
        <f>SUM(F1:F150)</f>
        <v>0</v>
      </c>
      <c r="G152" s="211"/>
    </row>
  </sheetData>
  <sheetProtection selectLockedCells="1" selectUnlockedCells="1"/>
  <printOptions/>
  <pageMargins left="0.9055118110236221" right="0.35433070866141736" top="0.7874015748031497" bottom="0.3937007874015748" header="0.5118110236220472" footer="0.5118110236220472"/>
  <pageSetup horizontalDpi="300" verticalDpi="300" orientation="portrait" paperSize="9" r:id="rId1"/>
  <headerFooter alignWithMargins="0">
    <oddHeader>&amp;L&amp;8&amp;UPrizidek ZD Ilirska Bistrica - PZI&amp;R&amp;8&amp;P/&amp;N</oddHeader>
    <oddFooter>&amp;CStran &amp;P od &amp;N</oddFooter>
  </headerFooter>
</worksheet>
</file>

<file path=xl/worksheets/sheet4.xml><?xml version="1.0" encoding="utf-8"?>
<worksheet xmlns="http://schemas.openxmlformats.org/spreadsheetml/2006/main" xmlns:r="http://schemas.openxmlformats.org/officeDocument/2006/relationships">
  <dimension ref="A1:IV203"/>
  <sheetViews>
    <sheetView zoomScaleSheetLayoutView="100" zoomScalePageLayoutView="0" workbookViewId="0" topLeftCell="A168">
      <selection activeCell="J192" sqref="J192"/>
    </sheetView>
  </sheetViews>
  <sheetFormatPr defaultColWidth="9.140625" defaultRowHeight="12.75"/>
  <cols>
    <col min="1" max="1" width="4.7109375" style="68" customWidth="1"/>
    <col min="2" max="2" width="43.57421875" style="68" customWidth="1"/>
    <col min="3" max="3" width="6.8515625" style="10" customWidth="1"/>
    <col min="4" max="4" width="6.00390625" style="61" customWidth="1"/>
    <col min="5" max="5" width="11.57421875" style="10" customWidth="1"/>
    <col min="6" max="6" width="14.421875" style="11" customWidth="1"/>
    <col min="7" max="7" width="14.57421875" style="10" customWidth="1"/>
    <col min="8" max="16384" width="9.140625" style="10" customWidth="1"/>
  </cols>
  <sheetData>
    <row r="1" spans="1:4" ht="14.25">
      <c r="A1" s="5" t="s">
        <v>0</v>
      </c>
      <c r="B1" s="6"/>
      <c r="C1" s="7"/>
      <c r="D1" s="9"/>
    </row>
    <row r="2" spans="1:4" ht="14.25">
      <c r="A2" s="12" t="s">
        <v>1</v>
      </c>
      <c r="B2" s="13"/>
      <c r="C2" s="14"/>
      <c r="D2" s="9"/>
    </row>
    <row r="3" spans="1:4" ht="14.25">
      <c r="A3" s="12" t="s">
        <v>2</v>
      </c>
      <c r="B3" s="13"/>
      <c r="C3" s="14"/>
      <c r="D3" s="9"/>
    </row>
    <row r="4" spans="1:4" ht="14.25">
      <c r="A4" s="12" t="s">
        <v>3</v>
      </c>
      <c r="B4" s="13"/>
      <c r="C4" s="14"/>
      <c r="D4" s="9"/>
    </row>
    <row r="5" spans="1:6" s="15" customFormat="1" ht="14.25">
      <c r="A5" s="12" t="s">
        <v>4</v>
      </c>
      <c r="B5" s="13"/>
      <c r="C5" s="14"/>
      <c r="D5" s="9"/>
      <c r="F5" s="16"/>
    </row>
    <row r="6" spans="1:4" ht="14.25">
      <c r="A6" s="12" t="s">
        <v>5</v>
      </c>
      <c r="B6" s="13"/>
      <c r="C6" s="14"/>
      <c r="D6" s="17"/>
    </row>
    <row r="7" spans="1:4" ht="14.25">
      <c r="A7" s="18" t="s">
        <v>6</v>
      </c>
      <c r="B7" s="19"/>
      <c r="C7" s="20"/>
      <c r="D7" s="17"/>
    </row>
    <row r="8" spans="1:2" ht="15.75">
      <c r="A8" s="212"/>
      <c r="B8" s="213"/>
    </row>
    <row r="9" spans="1:2" ht="15.75">
      <c r="A9" s="212"/>
      <c r="B9" s="213"/>
    </row>
    <row r="10" spans="1:4" ht="18">
      <c r="A10" s="214" t="s">
        <v>18</v>
      </c>
      <c r="D10" s="10"/>
    </row>
    <row r="11" spans="1:6" ht="14.25">
      <c r="A11" s="175" t="s">
        <v>99</v>
      </c>
      <c r="B11" s="59"/>
      <c r="C11" s="61"/>
      <c r="E11" s="61"/>
      <c r="F11" s="62"/>
    </row>
    <row r="12" spans="1:6" s="42" customFormat="1" ht="15">
      <c r="A12" s="41" t="s">
        <v>10</v>
      </c>
      <c r="B12" s="65"/>
      <c r="C12" s="37"/>
      <c r="D12" s="37"/>
      <c r="E12" s="37"/>
      <c r="F12" s="38"/>
    </row>
    <row r="13" spans="1:6" s="216" customFormat="1" ht="14.25">
      <c r="A13" s="215"/>
      <c r="B13" s="215"/>
      <c r="D13" s="184"/>
      <c r="F13" s="217"/>
    </row>
    <row r="14" spans="1:6" ht="14.25">
      <c r="A14" s="218"/>
      <c r="B14" s="65"/>
      <c r="C14" s="37"/>
      <c r="D14" s="37"/>
      <c r="E14" s="37"/>
      <c r="F14" s="38"/>
    </row>
    <row r="15" spans="1:4" ht="51">
      <c r="A15" s="120" t="s">
        <v>19</v>
      </c>
      <c r="B15" s="120" t="s">
        <v>425</v>
      </c>
      <c r="D15" s="10"/>
    </row>
    <row r="16" spans="2:6" ht="12.75">
      <c r="B16" s="139" t="s">
        <v>426</v>
      </c>
      <c r="C16" s="125" t="s">
        <v>427</v>
      </c>
      <c r="D16" s="82">
        <v>8</v>
      </c>
      <c r="E16" s="11"/>
      <c r="F16" s="11">
        <f>D16*E16</f>
        <v>0</v>
      </c>
    </row>
    <row r="17" spans="2:6" ht="12.75">
      <c r="B17" s="139" t="s">
        <v>428</v>
      </c>
      <c r="C17" s="125" t="s">
        <v>427</v>
      </c>
      <c r="D17" s="82">
        <v>8</v>
      </c>
      <c r="E17" s="11"/>
      <c r="F17" s="11">
        <f>D17*E17</f>
        <v>0</v>
      </c>
    </row>
    <row r="18" spans="1:6" ht="14.25">
      <c r="A18" s="218"/>
      <c r="B18" s="65"/>
      <c r="C18" s="37"/>
      <c r="D18" s="37"/>
      <c r="E18" s="37"/>
      <c r="F18" s="38"/>
    </row>
    <row r="19" spans="1:4" ht="63.75">
      <c r="A19" s="120" t="s">
        <v>96</v>
      </c>
      <c r="B19" s="120" t="s">
        <v>429</v>
      </c>
      <c r="D19" s="10"/>
    </row>
    <row r="20" spans="2:6" ht="12.75">
      <c r="B20" s="139" t="s">
        <v>426</v>
      </c>
      <c r="C20" s="125" t="s">
        <v>427</v>
      </c>
      <c r="D20" s="82">
        <v>31</v>
      </c>
      <c r="E20" s="11"/>
      <c r="F20" s="11">
        <f>D20*E20</f>
        <v>0</v>
      </c>
    </row>
    <row r="21" spans="2:6" ht="12.75">
      <c r="B21" s="139" t="s">
        <v>428</v>
      </c>
      <c r="C21" s="125" t="s">
        <v>427</v>
      </c>
      <c r="D21" s="82">
        <v>31</v>
      </c>
      <c r="E21" s="11"/>
      <c r="F21" s="11">
        <f>D21*E21</f>
        <v>0</v>
      </c>
    </row>
    <row r="22" spans="2:5" ht="12.75">
      <c r="B22" s="120"/>
      <c r="C22" s="125"/>
      <c r="D22" s="10"/>
      <c r="E22" s="11"/>
    </row>
    <row r="23" spans="1:4" ht="51">
      <c r="A23" s="120" t="s">
        <v>103</v>
      </c>
      <c r="B23" s="120" t="s">
        <v>430</v>
      </c>
      <c r="D23" s="10"/>
    </row>
    <row r="24" spans="2:6" ht="12.75">
      <c r="B24" s="139" t="s">
        <v>426</v>
      </c>
      <c r="C24" s="125" t="s">
        <v>427</v>
      </c>
      <c r="D24" s="82">
        <v>14</v>
      </c>
      <c r="E24" s="11"/>
      <c r="F24" s="11">
        <f>D24*E24</f>
        <v>0</v>
      </c>
    </row>
    <row r="25" spans="2:6" ht="12.75">
      <c r="B25" s="139" t="s">
        <v>428</v>
      </c>
      <c r="C25" s="125" t="s">
        <v>427</v>
      </c>
      <c r="D25" s="82">
        <v>14</v>
      </c>
      <c r="E25" s="11"/>
      <c r="F25" s="11">
        <f>D25*E25</f>
        <v>0</v>
      </c>
    </row>
    <row r="26" spans="2:5" ht="12.75">
      <c r="B26" s="120"/>
      <c r="C26" s="125"/>
      <c r="D26" s="10"/>
      <c r="E26" s="11"/>
    </row>
    <row r="27" spans="1:4" ht="51">
      <c r="A27" s="120" t="s">
        <v>104</v>
      </c>
      <c r="B27" s="120" t="s">
        <v>431</v>
      </c>
      <c r="D27" s="10"/>
    </row>
    <row r="28" spans="2:6" ht="12.75">
      <c r="B28" s="139" t="s">
        <v>426</v>
      </c>
      <c r="C28" s="125" t="s">
        <v>427</v>
      </c>
      <c r="D28" s="10">
        <v>7</v>
      </c>
      <c r="E28" s="11"/>
      <c r="F28" s="11">
        <f>D28*E28</f>
        <v>0</v>
      </c>
    </row>
    <row r="29" spans="2:6" ht="12.75">
      <c r="B29" s="139" t="s">
        <v>428</v>
      </c>
      <c r="C29" s="125" t="s">
        <v>427</v>
      </c>
      <c r="D29" s="10">
        <v>7</v>
      </c>
      <c r="E29" s="11"/>
      <c r="F29" s="11">
        <f>D29*E29</f>
        <v>0</v>
      </c>
    </row>
    <row r="30" spans="2:5" ht="12.75">
      <c r="B30" s="120"/>
      <c r="C30" s="125"/>
      <c r="D30" s="10"/>
      <c r="E30" s="11"/>
    </row>
    <row r="31" spans="1:5" ht="63.75">
      <c r="A31" s="68" t="s">
        <v>107</v>
      </c>
      <c r="B31" s="120" t="s">
        <v>432</v>
      </c>
      <c r="D31" s="10"/>
      <c r="E31" s="11"/>
    </row>
    <row r="32" spans="2:6" ht="12.75">
      <c r="B32" s="139" t="s">
        <v>426</v>
      </c>
      <c r="C32" s="10" t="s">
        <v>113</v>
      </c>
      <c r="D32" s="10">
        <v>7</v>
      </c>
      <c r="E32" s="11"/>
      <c r="F32" s="11">
        <f>D32*E32</f>
        <v>0</v>
      </c>
    </row>
    <row r="33" spans="2:6" ht="12.75">
      <c r="B33" s="139" t="s">
        <v>428</v>
      </c>
      <c r="C33" s="10" t="s">
        <v>113</v>
      </c>
      <c r="D33" s="10">
        <v>7</v>
      </c>
      <c r="E33" s="11"/>
      <c r="F33" s="11">
        <f>D33*E33</f>
        <v>0</v>
      </c>
    </row>
    <row r="34" spans="2:5" ht="12.75">
      <c r="B34" s="139"/>
      <c r="D34" s="10"/>
      <c r="E34" s="11"/>
    </row>
    <row r="35" spans="1:5" ht="51">
      <c r="A35" s="68" t="s">
        <v>111</v>
      </c>
      <c r="B35" s="120" t="s">
        <v>433</v>
      </c>
      <c r="D35" s="10"/>
      <c r="E35" s="11"/>
    </row>
    <row r="36" spans="2:6" ht="12.75">
      <c r="B36" s="108"/>
      <c r="C36" s="10" t="s">
        <v>116</v>
      </c>
      <c r="D36" s="10">
        <v>7</v>
      </c>
      <c r="E36" s="11"/>
      <c r="F36" s="11">
        <f>D36*E36</f>
        <v>0</v>
      </c>
    </row>
    <row r="37" spans="2:5" ht="12.75">
      <c r="B37" s="139"/>
      <c r="D37" s="10"/>
      <c r="E37" s="11"/>
    </row>
    <row r="38" spans="1:4" ht="76.5">
      <c r="A38" s="68" t="s">
        <v>114</v>
      </c>
      <c r="B38" s="120" t="s">
        <v>434</v>
      </c>
      <c r="D38" s="10"/>
    </row>
    <row r="39" spans="2:6" ht="12.75">
      <c r="B39" s="139" t="s">
        <v>426</v>
      </c>
      <c r="C39" s="125" t="s">
        <v>427</v>
      </c>
      <c r="D39" s="82">
        <v>9</v>
      </c>
      <c r="E39" s="11"/>
      <c r="F39" s="11">
        <f>D39*E39</f>
        <v>0</v>
      </c>
    </row>
    <row r="40" spans="2:6" ht="12.75">
      <c r="B40" s="139" t="s">
        <v>428</v>
      </c>
      <c r="C40" s="125" t="s">
        <v>427</v>
      </c>
      <c r="D40" s="82">
        <v>9</v>
      </c>
      <c r="E40" s="11"/>
      <c r="F40" s="11">
        <f>D40*E40</f>
        <v>0</v>
      </c>
    </row>
    <row r="41" spans="2:5" ht="12.75">
      <c r="B41" s="139"/>
      <c r="C41" s="125"/>
      <c r="D41" s="10"/>
      <c r="E41" s="11"/>
    </row>
    <row r="42" spans="1:4" ht="89.25">
      <c r="A42" s="68" t="s">
        <v>117</v>
      </c>
      <c r="B42" s="120" t="s">
        <v>435</v>
      </c>
      <c r="D42" s="10"/>
    </row>
    <row r="43" spans="2:6" ht="12.75">
      <c r="B43" s="139" t="s">
        <v>426</v>
      </c>
      <c r="C43" s="125" t="s">
        <v>427</v>
      </c>
      <c r="D43" s="10">
        <v>7</v>
      </c>
      <c r="E43" s="11"/>
      <c r="F43" s="11">
        <f>D43*E43</f>
        <v>0</v>
      </c>
    </row>
    <row r="44" spans="2:6" ht="12.75">
      <c r="B44" s="139" t="s">
        <v>428</v>
      </c>
      <c r="C44" s="125" t="s">
        <v>427</v>
      </c>
      <c r="D44" s="10">
        <v>7</v>
      </c>
      <c r="E44" s="11"/>
      <c r="F44" s="11">
        <f>D44*E44</f>
        <v>0</v>
      </c>
    </row>
    <row r="45" spans="2:5" ht="12.75">
      <c r="B45" s="120"/>
      <c r="D45" s="10"/>
      <c r="E45" s="11"/>
    </row>
    <row r="46" spans="1:4" ht="76.5">
      <c r="A46" s="68" t="s">
        <v>120</v>
      </c>
      <c r="B46" s="120" t="s">
        <v>436</v>
      </c>
      <c r="D46" s="10"/>
    </row>
    <row r="47" spans="2:6" ht="12.75">
      <c r="B47" s="120"/>
      <c r="C47" s="10" t="s">
        <v>113</v>
      </c>
      <c r="D47" s="10">
        <v>17</v>
      </c>
      <c r="E47" s="11"/>
      <c r="F47" s="11">
        <f>D47*E47</f>
        <v>0</v>
      </c>
    </row>
    <row r="48" spans="2:5" ht="12.75">
      <c r="B48" s="120"/>
      <c r="D48" s="10"/>
      <c r="E48" s="11"/>
    </row>
    <row r="49" spans="1:256" ht="63.75">
      <c r="A49" s="219" t="s">
        <v>122</v>
      </c>
      <c r="B49" s="142" t="s">
        <v>437</v>
      </c>
      <c r="C49" s="103"/>
      <c r="D49" s="220"/>
      <c r="E49" s="221"/>
      <c r="F49" s="221"/>
      <c r="G49" s="221"/>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6" ht="12.75">
      <c r="B50" s="139" t="s">
        <v>426</v>
      </c>
      <c r="C50" s="125" t="s">
        <v>427</v>
      </c>
      <c r="D50" s="10">
        <v>6</v>
      </c>
      <c r="E50" s="11"/>
      <c r="F50" s="11">
        <f>D50*E50</f>
        <v>0</v>
      </c>
    </row>
    <row r="51" spans="2:6" ht="12.75">
      <c r="B51" s="139" t="s">
        <v>428</v>
      </c>
      <c r="C51" s="125" t="s">
        <v>427</v>
      </c>
      <c r="D51" s="10">
        <v>6</v>
      </c>
      <c r="E51" s="11"/>
      <c r="F51" s="11">
        <f>D51*E51</f>
        <v>0</v>
      </c>
    </row>
    <row r="52" spans="2:5" ht="12.75">
      <c r="B52" s="120"/>
      <c r="D52" s="10"/>
      <c r="E52" s="11"/>
    </row>
    <row r="53" spans="1:256" ht="38.25">
      <c r="A53" s="219" t="s">
        <v>124</v>
      </c>
      <c r="B53" s="142" t="s">
        <v>438</v>
      </c>
      <c r="C53" s="103"/>
      <c r="D53" s="220"/>
      <c r="E53" s="221"/>
      <c r="F53" s="221"/>
      <c r="G53" s="221"/>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75">
      <c r="A54" s="219"/>
      <c r="B54" s="139" t="s">
        <v>426</v>
      </c>
      <c r="C54" s="103" t="s">
        <v>113</v>
      </c>
      <c r="D54" s="220">
        <v>3</v>
      </c>
      <c r="E54" s="134"/>
      <c r="F54" s="134">
        <f>D54*E54</f>
        <v>0</v>
      </c>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75">
      <c r="A55" s="219"/>
      <c r="B55" s="139" t="s">
        <v>428</v>
      </c>
      <c r="C55" s="103" t="s">
        <v>113</v>
      </c>
      <c r="D55" s="220">
        <v>3</v>
      </c>
      <c r="E55" s="134"/>
      <c r="F55" s="134">
        <f>D55*E55</f>
        <v>0</v>
      </c>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 r="A56" s="219"/>
      <c r="B56" s="155"/>
      <c r="C56" s="103"/>
      <c r="D56" s="220"/>
      <c r="E56" s="221"/>
      <c r="F56" s="221"/>
      <c r="G56" s="221"/>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5" ht="51">
      <c r="A57" s="68" t="s">
        <v>127</v>
      </c>
      <c r="B57" s="109" t="s">
        <v>439</v>
      </c>
      <c r="D57" s="10"/>
      <c r="E57" s="11"/>
    </row>
    <row r="58" spans="2:6" ht="12.75">
      <c r="B58" s="139" t="s">
        <v>426</v>
      </c>
      <c r="C58" s="125" t="s">
        <v>427</v>
      </c>
      <c r="D58" s="10">
        <v>2</v>
      </c>
      <c r="E58" s="11"/>
      <c r="F58" s="11">
        <f>D58*E58</f>
        <v>0</v>
      </c>
    </row>
    <row r="59" spans="2:6" ht="12.75">
      <c r="B59" s="139" t="s">
        <v>428</v>
      </c>
      <c r="C59" s="125" t="s">
        <v>427</v>
      </c>
      <c r="D59" s="10">
        <v>2</v>
      </c>
      <c r="E59" s="11"/>
      <c r="F59" s="11">
        <f>D59*E59</f>
        <v>0</v>
      </c>
    </row>
    <row r="60" spans="2:5" ht="12.75">
      <c r="B60" s="109"/>
      <c r="D60" s="10"/>
      <c r="E60" s="11"/>
    </row>
    <row r="61" spans="1:5" ht="76.5">
      <c r="A61" s="68" t="s">
        <v>129</v>
      </c>
      <c r="B61" s="85" t="s">
        <v>440</v>
      </c>
      <c r="D61" s="10"/>
      <c r="E61" s="11"/>
    </row>
    <row r="62" spans="2:6" ht="12.75">
      <c r="B62" s="139" t="s">
        <v>426</v>
      </c>
      <c r="C62" s="125" t="s">
        <v>427</v>
      </c>
      <c r="D62" s="10">
        <v>2</v>
      </c>
      <c r="E62" s="11"/>
      <c r="F62" s="11">
        <f>D62*E62</f>
        <v>0</v>
      </c>
    </row>
    <row r="63" spans="2:6" ht="12.75">
      <c r="B63" s="139" t="s">
        <v>428</v>
      </c>
      <c r="C63" s="125" t="s">
        <v>427</v>
      </c>
      <c r="D63" s="10">
        <v>2</v>
      </c>
      <c r="E63" s="11"/>
      <c r="F63" s="11">
        <f>D63*E63</f>
        <v>0</v>
      </c>
    </row>
    <row r="64" spans="2:5" ht="12.75">
      <c r="B64" s="120"/>
      <c r="D64" s="10"/>
      <c r="E64" s="11"/>
    </row>
    <row r="65" spans="1:4" ht="63.75">
      <c r="A65" s="68" t="s">
        <v>132</v>
      </c>
      <c r="B65" s="120" t="s">
        <v>441</v>
      </c>
      <c r="D65" s="10"/>
    </row>
    <row r="66" spans="2:6" ht="12.75">
      <c r="B66" s="120"/>
      <c r="C66" s="10" t="s">
        <v>113</v>
      </c>
      <c r="D66" s="10">
        <v>1</v>
      </c>
      <c r="E66" s="11"/>
      <c r="F66" s="11">
        <f>D66*E66</f>
        <v>0</v>
      </c>
    </row>
    <row r="67" spans="2:5" ht="12.75">
      <c r="B67" s="120"/>
      <c r="C67" s="125"/>
      <c r="D67" s="10"/>
      <c r="E67" s="11"/>
    </row>
    <row r="68" spans="1:4" ht="51">
      <c r="A68" s="68" t="s">
        <v>134</v>
      </c>
      <c r="B68" s="120" t="s">
        <v>442</v>
      </c>
      <c r="D68" s="10"/>
    </row>
    <row r="69" spans="2:6" ht="12.75">
      <c r="B69" s="120"/>
      <c r="C69" s="10" t="s">
        <v>113</v>
      </c>
      <c r="D69" s="10">
        <v>2</v>
      </c>
      <c r="E69" s="11"/>
      <c r="F69" s="11">
        <f>D69*E69</f>
        <v>0</v>
      </c>
    </row>
    <row r="70" spans="2:5" ht="12.75">
      <c r="B70" s="120"/>
      <c r="C70" s="125"/>
      <c r="D70" s="10"/>
      <c r="E70" s="11"/>
    </row>
    <row r="71" spans="1:5" ht="38.25">
      <c r="A71" s="68" t="s">
        <v>136</v>
      </c>
      <c r="B71" s="222" t="s">
        <v>443</v>
      </c>
      <c r="D71" s="10"/>
      <c r="E71" s="11"/>
    </row>
    <row r="72" spans="2:6" ht="12.75">
      <c r="B72" s="120"/>
      <c r="C72" s="10" t="s">
        <v>113</v>
      </c>
      <c r="D72" s="10">
        <v>4</v>
      </c>
      <c r="E72" s="134"/>
      <c r="F72" s="134">
        <f>D72*E72</f>
        <v>0</v>
      </c>
    </row>
    <row r="73" spans="2:5" ht="12.75">
      <c r="B73" s="120"/>
      <c r="C73" s="125"/>
      <c r="D73" s="10"/>
      <c r="E73" s="11"/>
    </row>
    <row r="74" spans="1:5" ht="38.25">
      <c r="A74" s="68" t="s">
        <v>143</v>
      </c>
      <c r="B74" s="223" t="s">
        <v>444</v>
      </c>
      <c r="D74" s="10"/>
      <c r="E74" s="11"/>
    </row>
    <row r="75" spans="2:6" ht="12.75">
      <c r="B75" s="120"/>
      <c r="C75" s="10" t="s">
        <v>113</v>
      </c>
      <c r="D75" s="10">
        <v>2</v>
      </c>
      <c r="E75" s="134"/>
      <c r="F75" s="134">
        <f>D75*E75</f>
        <v>0</v>
      </c>
    </row>
    <row r="76" spans="4:5" ht="12.75">
      <c r="D76" s="10"/>
      <c r="E76" s="11"/>
    </row>
    <row r="77" spans="1:4" ht="76.5">
      <c r="A77" s="68" t="s">
        <v>149</v>
      </c>
      <c r="B77" s="120" t="s">
        <v>445</v>
      </c>
      <c r="D77" s="10"/>
    </row>
    <row r="78" spans="2:6" ht="12.75">
      <c r="B78" s="139" t="s">
        <v>99</v>
      </c>
      <c r="C78" s="10" t="s">
        <v>113</v>
      </c>
      <c r="D78" s="10">
        <v>22</v>
      </c>
      <c r="E78" s="11"/>
      <c r="F78" s="11">
        <f>D78*E78</f>
        <v>0</v>
      </c>
    </row>
    <row r="79" spans="2:5" ht="12.75">
      <c r="B79" s="139"/>
      <c r="D79" s="10"/>
      <c r="E79" s="11"/>
    </row>
    <row r="80" spans="1:4" ht="76.5">
      <c r="A80" s="68" t="s">
        <v>154</v>
      </c>
      <c r="B80" s="120" t="s">
        <v>446</v>
      </c>
      <c r="D80" s="10"/>
    </row>
    <row r="81" spans="2:6" ht="12.75">
      <c r="B81" s="139" t="s">
        <v>99</v>
      </c>
      <c r="C81" s="10" t="s">
        <v>113</v>
      </c>
      <c r="D81" s="10">
        <v>38</v>
      </c>
      <c r="E81" s="11"/>
      <c r="F81" s="11">
        <f>D81*E81</f>
        <v>0</v>
      </c>
    </row>
    <row r="82" spans="2:5" ht="12.75">
      <c r="B82" s="139"/>
      <c r="D82" s="10"/>
      <c r="E82" s="11"/>
    </row>
    <row r="83" spans="1:4" ht="76.5">
      <c r="A83" s="68" t="s">
        <v>158</v>
      </c>
      <c r="B83" s="120" t="s">
        <v>447</v>
      </c>
      <c r="D83" s="10"/>
    </row>
    <row r="84" spans="2:4" ht="12.75">
      <c r="B84" s="120" t="s">
        <v>99</v>
      </c>
      <c r="D84" s="10"/>
    </row>
    <row r="85" spans="2:6" ht="12.75">
      <c r="B85" s="139" t="s">
        <v>99</v>
      </c>
      <c r="C85" s="10" t="s">
        <v>113</v>
      </c>
      <c r="D85" s="10">
        <v>2</v>
      </c>
      <c r="E85" s="11"/>
      <c r="F85" s="11">
        <f>D85*E85</f>
        <v>0</v>
      </c>
    </row>
    <row r="86" spans="2:5" ht="12.75">
      <c r="B86" s="139"/>
      <c r="D86" s="10"/>
      <c r="E86" s="11"/>
    </row>
    <row r="87" spans="1:5" ht="63.75">
      <c r="A87" s="68" t="s">
        <v>163</v>
      </c>
      <c r="B87" s="85" t="s">
        <v>448</v>
      </c>
      <c r="D87" s="10"/>
      <c r="E87" s="11"/>
    </row>
    <row r="88" spans="1:6" ht="12.75">
      <c r="A88" s="10"/>
      <c r="B88" s="139" t="s">
        <v>99</v>
      </c>
      <c r="C88" s="10" t="s">
        <v>113</v>
      </c>
      <c r="D88" s="10">
        <v>2</v>
      </c>
      <c r="E88" s="11"/>
      <c r="F88" s="11">
        <f>D88*E88</f>
        <v>0</v>
      </c>
    </row>
    <row r="89" spans="2:5" ht="12.75">
      <c r="B89" s="139"/>
      <c r="D89" s="10"/>
      <c r="E89" s="11"/>
    </row>
    <row r="90" spans="1:256" ht="76.5">
      <c r="A90" s="141" t="s">
        <v>166</v>
      </c>
      <c r="B90" s="142" t="s">
        <v>449</v>
      </c>
      <c r="C90" s="146"/>
      <c r="D90" s="103"/>
      <c r="E90" s="143"/>
      <c r="F90" s="143"/>
      <c r="G90" s="14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2.75">
      <c r="A91" s="141"/>
      <c r="B91" s="224"/>
      <c r="C91" s="146" t="s">
        <v>113</v>
      </c>
      <c r="D91" s="103">
        <v>6</v>
      </c>
      <c r="E91" s="11"/>
      <c r="F91" s="11">
        <f>D91*E91</f>
        <v>0</v>
      </c>
      <c r="G91" s="143"/>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s="141"/>
      <c r="B92" s="224"/>
      <c r="C92" s="146"/>
      <c r="D92" s="103"/>
      <c r="E92" s="143"/>
      <c r="F92" s="143"/>
      <c r="G92" s="14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4" ht="63.75">
      <c r="A93" s="68" t="s">
        <v>169</v>
      </c>
      <c r="B93" s="120" t="s">
        <v>450</v>
      </c>
      <c r="D93" s="10"/>
    </row>
    <row r="94" spans="2:6" ht="12.75">
      <c r="B94" s="120"/>
      <c r="C94" s="10" t="s">
        <v>113</v>
      </c>
      <c r="D94" s="10">
        <v>1</v>
      </c>
      <c r="E94" s="11"/>
      <c r="F94" s="11">
        <f>D94*E94</f>
        <v>0</v>
      </c>
    </row>
    <row r="95" spans="1:5" ht="12.75">
      <c r="A95" s="10"/>
      <c r="B95" s="120"/>
      <c r="D95" s="10"/>
      <c r="E95" s="11"/>
    </row>
    <row r="96" spans="1:5" ht="51">
      <c r="A96" s="68" t="s">
        <v>176</v>
      </c>
      <c r="B96" s="120" t="s">
        <v>451</v>
      </c>
      <c r="D96" s="10"/>
      <c r="E96" s="11"/>
    </row>
    <row r="97" spans="2:6" ht="12.75">
      <c r="B97" s="108" t="s">
        <v>452</v>
      </c>
      <c r="C97" s="10" t="s">
        <v>113</v>
      </c>
      <c r="D97" s="10">
        <v>22</v>
      </c>
      <c r="E97" s="11"/>
      <c r="F97" s="11">
        <f>D97*E97</f>
        <v>0</v>
      </c>
    </row>
    <row r="98" spans="2:4" ht="12.75">
      <c r="B98" s="138"/>
      <c r="D98" s="10"/>
    </row>
    <row r="99" spans="1:4" ht="25.5">
      <c r="A99" s="68" t="s">
        <v>178</v>
      </c>
      <c r="B99" s="120" t="s">
        <v>453</v>
      </c>
      <c r="D99" s="10"/>
    </row>
    <row r="100" spans="2:6" ht="12.75">
      <c r="B100" s="120"/>
      <c r="C100" s="10" t="s">
        <v>113</v>
      </c>
      <c r="D100" s="10">
        <v>63</v>
      </c>
      <c r="E100" s="11"/>
      <c r="F100" s="11">
        <f>D100*E100</f>
        <v>0</v>
      </c>
    </row>
    <row r="101" spans="2:5" ht="12.75">
      <c r="B101" s="120"/>
      <c r="D101" s="10"/>
      <c r="E101" s="11"/>
    </row>
    <row r="102" spans="1:4" ht="25.5">
      <c r="A102" s="68" t="s">
        <v>183</v>
      </c>
      <c r="B102" s="109" t="s">
        <v>454</v>
      </c>
      <c r="D102" s="10"/>
    </row>
    <row r="103" spans="2:6" ht="12.75">
      <c r="B103" s="120"/>
      <c r="C103" s="10" t="s">
        <v>113</v>
      </c>
      <c r="D103" s="10">
        <v>16</v>
      </c>
      <c r="E103" s="11"/>
      <c r="F103" s="11">
        <f>D103*E103</f>
        <v>0</v>
      </c>
    </row>
    <row r="104" spans="2:5" ht="12.75">
      <c r="B104" s="120"/>
      <c r="D104" s="10"/>
      <c r="E104" s="11"/>
    </row>
    <row r="105" spans="1:4" ht="25.5">
      <c r="A105" s="68" t="s">
        <v>190</v>
      </c>
      <c r="B105" s="109" t="s">
        <v>455</v>
      </c>
      <c r="D105" s="10"/>
    </row>
    <row r="106" spans="2:6" ht="12.75">
      <c r="B106" s="120"/>
      <c r="C106" s="10" t="s">
        <v>113</v>
      </c>
      <c r="D106" s="10">
        <v>54</v>
      </c>
      <c r="E106" s="11"/>
      <c r="F106" s="11">
        <f>D106*E106</f>
        <v>0</v>
      </c>
    </row>
    <row r="107" spans="2:5" ht="12.75">
      <c r="B107" s="120"/>
      <c r="D107" s="10"/>
      <c r="E107" s="11"/>
    </row>
    <row r="108" spans="1:5" ht="38.25">
      <c r="A108" s="68" t="s">
        <v>192</v>
      </c>
      <c r="B108" s="109" t="s">
        <v>456</v>
      </c>
      <c r="D108" s="10"/>
      <c r="E108" s="11"/>
    </row>
    <row r="109" spans="2:6" ht="12.75">
      <c r="B109" s="120"/>
      <c r="C109" s="10" t="s">
        <v>113</v>
      </c>
      <c r="D109" s="10">
        <v>16</v>
      </c>
      <c r="E109" s="11"/>
      <c r="F109" s="11">
        <f>D109*E109</f>
        <v>0</v>
      </c>
    </row>
    <row r="110" spans="2:5" ht="12.75">
      <c r="B110" s="120"/>
      <c r="D110" s="10"/>
      <c r="E110" s="11"/>
    </row>
    <row r="111" spans="1:5" ht="25.5">
      <c r="A111" s="151" t="s">
        <v>194</v>
      </c>
      <c r="B111" s="225" t="s">
        <v>457</v>
      </c>
      <c r="C111" s="226"/>
      <c r="D111" s="226"/>
      <c r="E111" s="11"/>
    </row>
    <row r="112" spans="1:6" ht="12.75">
      <c r="A112" s="151"/>
      <c r="B112" s="225"/>
      <c r="C112" s="10" t="s">
        <v>113</v>
      </c>
      <c r="D112" s="10">
        <v>55</v>
      </c>
      <c r="E112" s="11"/>
      <c r="F112" s="11">
        <f>D112*E112</f>
        <v>0</v>
      </c>
    </row>
    <row r="113" spans="1:256"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4" ht="38.25">
      <c r="A114" s="68" t="s">
        <v>196</v>
      </c>
      <c r="B114" s="120" t="s">
        <v>458</v>
      </c>
      <c r="D114" s="10"/>
    </row>
    <row r="115" spans="2:6" ht="12.75">
      <c r="B115" s="120" t="s">
        <v>186</v>
      </c>
      <c r="C115" s="10" t="s">
        <v>113</v>
      </c>
      <c r="D115" s="10">
        <v>2</v>
      </c>
      <c r="E115" s="11"/>
      <c r="F115" s="11">
        <f>D115*E115</f>
        <v>0</v>
      </c>
    </row>
    <row r="116" spans="2:5" ht="12.75">
      <c r="B116" s="120"/>
      <c r="D116" s="10"/>
      <c r="E116" s="11"/>
    </row>
    <row r="117" spans="1:4" ht="38.25">
      <c r="A117" s="68" t="s">
        <v>198</v>
      </c>
      <c r="B117" s="85" t="s">
        <v>459</v>
      </c>
      <c r="D117" s="10"/>
    </row>
    <row r="118" spans="2:6" ht="12.75">
      <c r="B118" s="120" t="s">
        <v>186</v>
      </c>
      <c r="C118" s="10" t="s">
        <v>113</v>
      </c>
      <c r="D118" s="10">
        <v>44</v>
      </c>
      <c r="E118" s="11"/>
      <c r="F118" s="11">
        <f>D118*E118</f>
        <v>0</v>
      </c>
    </row>
    <row r="119" spans="2:5" ht="12.75">
      <c r="B119" s="120"/>
      <c r="D119" s="10"/>
      <c r="E119" s="11"/>
    </row>
    <row r="120" spans="1:256" ht="63.75">
      <c r="A120" s="227" t="s">
        <v>200</v>
      </c>
      <c r="B120" s="135" t="s">
        <v>460</v>
      </c>
      <c r="C120"/>
      <c r="D120"/>
      <c r="E120"/>
      <c r="F120" s="156"/>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2.75">
      <c r="A121" s="227"/>
      <c r="B121" s="227" t="s">
        <v>461</v>
      </c>
      <c r="C121"/>
      <c r="D121"/>
      <c r="E121"/>
      <c r="F121" s="156"/>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2.75">
      <c r="A122" s="227"/>
      <c r="B122" s="227" t="s">
        <v>462</v>
      </c>
      <c r="C122"/>
      <c r="D122"/>
      <c r="E122"/>
      <c r="F122" s="156"/>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2.75">
      <c r="A123" s="227"/>
      <c r="B123" s="227"/>
      <c r="C123" t="s">
        <v>95</v>
      </c>
      <c r="D123" s="10">
        <v>1</v>
      </c>
      <c r="E123" s="11"/>
      <c r="F123" s="11">
        <f>D123*E123</f>
        <v>0</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2.75">
      <c r="A124" s="149"/>
      <c r="B124" s="155"/>
      <c r="C124" s="146"/>
      <c r="D124" s="103"/>
      <c r="E124" s="11"/>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89.25">
      <c r="A125" s="227" t="s">
        <v>202</v>
      </c>
      <c r="B125" s="135" t="s">
        <v>463</v>
      </c>
      <c r="C125"/>
      <c r="D125"/>
      <c r="E125"/>
      <c r="F125" s="156"/>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2.75">
      <c r="A126" s="227"/>
      <c r="B126" s="227" t="s">
        <v>464</v>
      </c>
      <c r="C126"/>
      <c r="D126"/>
      <c r="E126"/>
      <c r="F126" s="15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5.5">
      <c r="A127" s="227"/>
      <c r="B127" s="228" t="s">
        <v>465</v>
      </c>
      <c r="C127"/>
      <c r="D127"/>
      <c r="E127"/>
      <c r="F127" s="156"/>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2.75">
      <c r="A128" s="227"/>
      <c r="B128" s="227"/>
      <c r="C128" t="s">
        <v>95</v>
      </c>
      <c r="D128" s="10">
        <v>1</v>
      </c>
      <c r="E128" s="11"/>
      <c r="F128" s="11">
        <f>D128*E128</f>
        <v>0</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2.75">
      <c r="A129" s="227"/>
      <c r="B129" s="227"/>
      <c r="C129"/>
      <c r="D129"/>
      <c r="E129" s="229"/>
      <c r="F129" s="2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4" ht="38.25">
      <c r="A130" s="68" t="s">
        <v>204</v>
      </c>
      <c r="B130" s="85" t="s">
        <v>466</v>
      </c>
      <c r="D130" s="10"/>
    </row>
    <row r="131" spans="2:6" ht="12.75">
      <c r="B131" s="120" t="s">
        <v>119</v>
      </c>
      <c r="C131" s="10" t="s">
        <v>113</v>
      </c>
      <c r="D131" s="10">
        <v>8</v>
      </c>
      <c r="E131" s="11"/>
      <c r="F131" s="11">
        <f>D131*E131</f>
        <v>0</v>
      </c>
    </row>
    <row r="132" spans="2:6" ht="12.75">
      <c r="B132" s="120" t="s">
        <v>187</v>
      </c>
      <c r="C132" s="10" t="s">
        <v>113</v>
      </c>
      <c r="D132" s="10">
        <v>2</v>
      </c>
      <c r="E132" s="11"/>
      <c r="F132" s="11">
        <f>D132*E132</f>
        <v>0</v>
      </c>
    </row>
    <row r="133" spans="2:6" ht="12.75">
      <c r="B133" s="120" t="s">
        <v>188</v>
      </c>
      <c r="C133" s="10" t="s">
        <v>113</v>
      </c>
      <c r="D133" s="10">
        <v>2</v>
      </c>
      <c r="E133" s="11"/>
      <c r="F133" s="11">
        <f>D133*E133</f>
        <v>0</v>
      </c>
    </row>
    <row r="134" spans="2:5" ht="12.75">
      <c r="B134" s="120"/>
      <c r="D134" s="10"/>
      <c r="E134" s="11"/>
    </row>
    <row r="135" spans="1:4" ht="102">
      <c r="A135" s="68" t="s">
        <v>206</v>
      </c>
      <c r="B135" s="85" t="s">
        <v>467</v>
      </c>
      <c r="D135" s="10"/>
    </row>
    <row r="136" spans="2:6" ht="12.75">
      <c r="B136" s="120" t="s">
        <v>186</v>
      </c>
      <c r="C136" s="10" t="s">
        <v>113</v>
      </c>
      <c r="D136" s="10">
        <v>5</v>
      </c>
      <c r="E136" s="11"/>
      <c r="F136" s="11">
        <f>D136*E136</f>
        <v>0</v>
      </c>
    </row>
    <row r="137" spans="2:6" ht="12.75">
      <c r="B137" s="120" t="s">
        <v>119</v>
      </c>
      <c r="C137" s="10" t="s">
        <v>113</v>
      </c>
      <c r="D137" s="10">
        <v>5</v>
      </c>
      <c r="E137" s="11"/>
      <c r="F137" s="11">
        <f>D137*E137</f>
        <v>0</v>
      </c>
    </row>
    <row r="138" spans="2:5" ht="12.75">
      <c r="B138" s="120"/>
      <c r="D138" s="10"/>
      <c r="E138" s="11"/>
    </row>
    <row r="139" spans="1:256" ht="140.25">
      <c r="A139" s="152" t="s">
        <v>208</v>
      </c>
      <c r="B139" s="154" t="s">
        <v>468</v>
      </c>
      <c r="C139" s="152"/>
      <c r="D139" s="149"/>
      <c r="E139" s="143"/>
      <c r="F139" s="143"/>
      <c r="G139" s="154"/>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4" ht="63.75">
      <c r="A140" s="68" t="s">
        <v>99</v>
      </c>
      <c r="B140" s="120" t="s">
        <v>469</v>
      </c>
      <c r="D140" s="10"/>
    </row>
    <row r="141" spans="1:6" ht="12.75">
      <c r="A141" s="68" t="s">
        <v>99</v>
      </c>
      <c r="B141" s="68" t="s">
        <v>470</v>
      </c>
      <c r="C141" s="10" t="s">
        <v>266</v>
      </c>
      <c r="D141" s="10">
        <v>210</v>
      </c>
      <c r="E141" s="11"/>
      <c r="F141" s="11">
        <f aca="true" t="shared" si="0" ref="F141:F146">D141*E141</f>
        <v>0</v>
      </c>
    </row>
    <row r="142" spans="1:6" ht="12.75">
      <c r="A142" s="68" t="s">
        <v>99</v>
      </c>
      <c r="B142" s="68" t="s">
        <v>471</v>
      </c>
      <c r="C142" s="10" t="s">
        <v>266</v>
      </c>
      <c r="D142" s="10">
        <v>120</v>
      </c>
      <c r="E142" s="11"/>
      <c r="F142" s="11">
        <f t="shared" si="0"/>
        <v>0</v>
      </c>
    </row>
    <row r="143" spans="1:6" ht="12.75">
      <c r="A143" s="68" t="s">
        <v>99</v>
      </c>
      <c r="B143" s="68" t="s">
        <v>472</v>
      </c>
      <c r="C143" s="10" t="s">
        <v>266</v>
      </c>
      <c r="D143" s="10">
        <v>155</v>
      </c>
      <c r="E143" s="11"/>
      <c r="F143" s="11">
        <f t="shared" si="0"/>
        <v>0</v>
      </c>
    </row>
    <row r="144" spans="1:6" ht="12.75">
      <c r="A144" s="68" t="s">
        <v>99</v>
      </c>
      <c r="B144" s="68" t="s">
        <v>473</v>
      </c>
      <c r="C144" s="10" t="s">
        <v>266</v>
      </c>
      <c r="D144" s="10">
        <v>60</v>
      </c>
      <c r="E144" s="11"/>
      <c r="F144" s="11">
        <f t="shared" si="0"/>
        <v>0</v>
      </c>
    </row>
    <row r="145" spans="1:6" ht="12.75">
      <c r="A145" s="68" t="s">
        <v>99</v>
      </c>
      <c r="B145" s="68" t="s">
        <v>474</v>
      </c>
      <c r="C145" s="10" t="s">
        <v>266</v>
      </c>
      <c r="D145" s="10">
        <v>12</v>
      </c>
      <c r="E145" s="11"/>
      <c r="F145" s="11">
        <f t="shared" si="0"/>
        <v>0</v>
      </c>
    </row>
    <row r="146" spans="1:6" ht="12.75">
      <c r="A146" s="68" t="s">
        <v>99</v>
      </c>
      <c r="B146" s="68" t="s">
        <v>475</v>
      </c>
      <c r="C146" s="10" t="s">
        <v>266</v>
      </c>
      <c r="D146" s="10">
        <v>12</v>
      </c>
      <c r="E146" s="11"/>
      <c r="F146" s="11">
        <f t="shared" si="0"/>
        <v>0</v>
      </c>
    </row>
    <row r="147" spans="4:5" ht="12.75">
      <c r="D147" s="10"/>
      <c r="E147" s="11"/>
    </row>
    <row r="148" spans="1:5" ht="114.75">
      <c r="A148" s="68" t="s">
        <v>210</v>
      </c>
      <c r="B148" s="109" t="s">
        <v>476</v>
      </c>
      <c r="D148" s="10"/>
      <c r="E148" s="11"/>
    </row>
    <row r="149" spans="2:6" ht="12.75">
      <c r="B149" s="68" t="s">
        <v>477</v>
      </c>
      <c r="C149" s="10" t="s">
        <v>266</v>
      </c>
      <c r="D149" s="10">
        <v>160</v>
      </c>
      <c r="E149" s="11"/>
      <c r="F149" s="11">
        <f>D149*E149</f>
        <v>0</v>
      </c>
    </row>
    <row r="150" spans="2:6" ht="12.75">
      <c r="B150" s="68" t="s">
        <v>478</v>
      </c>
      <c r="C150" s="10" t="s">
        <v>266</v>
      </c>
      <c r="D150" s="10">
        <v>30</v>
      </c>
      <c r="E150" s="11"/>
      <c r="F150" s="11">
        <f>D150*E150</f>
        <v>0</v>
      </c>
    </row>
    <row r="151" spans="2:6" ht="12.75">
      <c r="B151" s="68" t="s">
        <v>479</v>
      </c>
      <c r="C151" s="10" t="s">
        <v>266</v>
      </c>
      <c r="D151" s="10">
        <v>80</v>
      </c>
      <c r="E151" s="11"/>
      <c r="F151" s="11">
        <f>D151*E151</f>
        <v>0</v>
      </c>
    </row>
    <row r="152" spans="2:5" ht="12.75">
      <c r="B152" s="120"/>
      <c r="D152" s="10"/>
      <c r="E152" s="11"/>
    </row>
    <row r="153" spans="1:5" ht="114.75">
      <c r="A153" s="68" t="s">
        <v>223</v>
      </c>
      <c r="B153" s="109" t="s">
        <v>480</v>
      </c>
      <c r="D153" s="10"/>
      <c r="E153" s="11"/>
    </row>
    <row r="154" spans="2:6" ht="12.75">
      <c r="B154" s="68" t="s">
        <v>477</v>
      </c>
      <c r="C154" s="10" t="s">
        <v>266</v>
      </c>
      <c r="D154" s="10">
        <v>160</v>
      </c>
      <c r="E154" s="11"/>
      <c r="F154" s="11">
        <f>INT(D154*E154)</f>
        <v>0</v>
      </c>
    </row>
    <row r="155" spans="2:6" ht="12.75">
      <c r="B155" s="68" t="s">
        <v>478</v>
      </c>
      <c r="C155" s="10" t="s">
        <v>266</v>
      </c>
      <c r="D155" s="10">
        <v>30</v>
      </c>
      <c r="E155" s="11"/>
      <c r="F155" s="11">
        <f>INT(D155*E155)</f>
        <v>0</v>
      </c>
    </row>
    <row r="156" spans="2:6" ht="12.75">
      <c r="B156" s="68" t="s">
        <v>479</v>
      </c>
      <c r="C156" s="10" t="s">
        <v>266</v>
      </c>
      <c r="D156" s="10">
        <v>80</v>
      </c>
      <c r="E156" s="11"/>
      <c r="F156" s="11">
        <f>D156*E156</f>
        <v>0</v>
      </c>
    </row>
    <row r="157" spans="4:5" ht="12.75">
      <c r="D157" s="10"/>
      <c r="E157" s="11"/>
    </row>
    <row r="158" spans="1:5" ht="51">
      <c r="A158" s="68" t="s">
        <v>226</v>
      </c>
      <c r="B158" s="120" t="s">
        <v>481</v>
      </c>
      <c r="D158" s="10"/>
      <c r="E158" s="11"/>
    </row>
    <row r="159" spans="2:6" ht="12.75">
      <c r="B159" s="68" t="s">
        <v>482</v>
      </c>
      <c r="C159" s="10" t="s">
        <v>266</v>
      </c>
      <c r="D159" s="10">
        <v>210</v>
      </c>
      <c r="E159" s="11"/>
      <c r="F159" s="11">
        <f>D159*E159</f>
        <v>0</v>
      </c>
    </row>
    <row r="160" spans="1:6" s="82" customFormat="1" ht="12.75">
      <c r="A160" s="84"/>
      <c r="B160" s="84" t="s">
        <v>483</v>
      </c>
      <c r="C160" s="82" t="s">
        <v>266</v>
      </c>
      <c r="D160" s="82">
        <v>60</v>
      </c>
      <c r="E160" s="130"/>
      <c r="F160" s="130">
        <f>D160*E160</f>
        <v>0</v>
      </c>
    </row>
    <row r="161" spans="2:6" ht="12.75">
      <c r="B161" s="68" t="s">
        <v>484</v>
      </c>
      <c r="C161" s="10" t="s">
        <v>266</v>
      </c>
      <c r="D161" s="10">
        <v>30</v>
      </c>
      <c r="E161" s="11"/>
      <c r="F161" s="11">
        <f>D161*E161</f>
        <v>0</v>
      </c>
    </row>
    <row r="162" spans="2:6" ht="12.75">
      <c r="B162" s="68" t="s">
        <v>485</v>
      </c>
      <c r="C162" s="10" t="s">
        <v>266</v>
      </c>
      <c r="D162" s="10">
        <v>95</v>
      </c>
      <c r="E162" s="11"/>
      <c r="F162" s="11">
        <f>D162*E162</f>
        <v>0</v>
      </c>
    </row>
    <row r="163" spans="4:5" ht="12.75">
      <c r="D163" s="10"/>
      <c r="E163" s="11"/>
    </row>
    <row r="164" spans="1:5" ht="63.75">
      <c r="A164" s="68" t="s">
        <v>228</v>
      </c>
      <c r="B164" s="120" t="s">
        <v>486</v>
      </c>
      <c r="C164" s="230"/>
      <c r="D164" s="10"/>
      <c r="E164" s="11"/>
    </row>
    <row r="165" spans="1:6" s="82" customFormat="1" ht="12.75">
      <c r="A165" s="84"/>
      <c r="B165" s="84" t="s">
        <v>483</v>
      </c>
      <c r="C165" s="198" t="s">
        <v>266</v>
      </c>
      <c r="D165" s="82">
        <v>140</v>
      </c>
      <c r="E165" s="130"/>
      <c r="F165" s="130">
        <f>D165*E165</f>
        <v>0</v>
      </c>
    </row>
    <row r="166" spans="2:6" ht="12.75">
      <c r="B166" s="68" t="s">
        <v>484</v>
      </c>
      <c r="C166" s="69" t="s">
        <v>266</v>
      </c>
      <c r="D166" s="10">
        <v>85</v>
      </c>
      <c r="E166" s="11"/>
      <c r="F166" s="11">
        <f>D166*E166</f>
        <v>0</v>
      </c>
    </row>
    <row r="167" spans="3:5" ht="12.75">
      <c r="C167" s="230"/>
      <c r="D167" s="10"/>
      <c r="E167" s="11"/>
    </row>
    <row r="168" spans="1:256" ht="51">
      <c r="A168" s="231" t="s">
        <v>230</v>
      </c>
      <c r="B168" s="155" t="s">
        <v>487</v>
      </c>
      <c r="C168" s="146"/>
      <c r="D168" s="103"/>
      <c r="E168" s="143"/>
      <c r="F168" s="143"/>
      <c r="G168" s="143"/>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2.75">
      <c r="A169" s="231"/>
      <c r="B169" s="68" t="s">
        <v>484</v>
      </c>
      <c r="C169" s="152" t="s">
        <v>95</v>
      </c>
      <c r="D169" s="149">
        <v>12</v>
      </c>
      <c r="E169" s="134"/>
      <c r="F169" s="134">
        <f>D169*E169</f>
        <v>0</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8" ht="12.75">
      <c r="A170" s="84"/>
      <c r="D170" s="10"/>
      <c r="E170" s="11"/>
      <c r="G170" s="11"/>
      <c r="H170" s="11"/>
    </row>
    <row r="171" spans="1:256" ht="51">
      <c r="A171" s="231" t="s">
        <v>232</v>
      </c>
      <c r="B171" s="155" t="s">
        <v>322</v>
      </c>
      <c r="C171" s="146"/>
      <c r="D171" s="103"/>
      <c r="E171" s="143"/>
      <c r="F171" s="143"/>
      <c r="G171" s="143"/>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75">
      <c r="A172" s="149"/>
      <c r="B172" s="155"/>
      <c r="C172" s="152" t="s">
        <v>95</v>
      </c>
      <c r="D172" s="149">
        <v>12</v>
      </c>
      <c r="E172" s="134"/>
      <c r="F172" s="134">
        <f>D172*E172</f>
        <v>0</v>
      </c>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8" ht="12.75">
      <c r="A173" s="84"/>
      <c r="D173" s="10"/>
      <c r="E173" s="11"/>
      <c r="G173" s="11"/>
      <c r="H173" s="11"/>
    </row>
    <row r="174" spans="1:4" ht="25.5">
      <c r="A174" s="68" t="s">
        <v>239</v>
      </c>
      <c r="B174" s="120" t="s">
        <v>488</v>
      </c>
      <c r="D174" s="10"/>
    </row>
    <row r="175" spans="3:6" ht="12.75">
      <c r="C175" s="10" t="s">
        <v>113</v>
      </c>
      <c r="D175" s="10">
        <v>7</v>
      </c>
      <c r="E175" s="11"/>
      <c r="F175" s="11">
        <f>D175*E175</f>
        <v>0</v>
      </c>
    </row>
    <row r="176" spans="4:5" ht="12.75">
      <c r="D176" s="10"/>
      <c r="E176" s="11"/>
    </row>
    <row r="177" spans="1:4" ht="25.5">
      <c r="A177" s="68" t="s">
        <v>245</v>
      </c>
      <c r="B177" s="120" t="s">
        <v>489</v>
      </c>
      <c r="D177" s="10"/>
    </row>
    <row r="178" spans="3:6" ht="12.75">
      <c r="C178" s="10" t="s">
        <v>113</v>
      </c>
      <c r="D178" s="10">
        <v>1</v>
      </c>
      <c r="E178" s="11"/>
      <c r="F178" s="11">
        <f>D178*E178</f>
        <v>0</v>
      </c>
    </row>
    <row r="179" spans="4:5" ht="12.75">
      <c r="D179" s="10"/>
      <c r="E179" s="11"/>
    </row>
    <row r="180" spans="1:5" ht="25.5">
      <c r="A180" s="68" t="s">
        <v>252</v>
      </c>
      <c r="B180" s="120" t="s">
        <v>490</v>
      </c>
      <c r="D180" s="10"/>
      <c r="E180" s="11"/>
    </row>
    <row r="181" spans="2:6" ht="12.75">
      <c r="B181" s="120" t="s">
        <v>491</v>
      </c>
      <c r="C181" s="10" t="s">
        <v>330</v>
      </c>
      <c r="D181" s="10">
        <v>1</v>
      </c>
      <c r="F181" s="11">
        <f>D181*E181</f>
        <v>0</v>
      </c>
    </row>
    <row r="182" spans="2:4" ht="12.75">
      <c r="B182" s="120"/>
      <c r="D182" s="10"/>
    </row>
    <row r="183" spans="1:5" ht="12.75">
      <c r="A183" s="68" t="s">
        <v>258</v>
      </c>
      <c r="B183" s="120" t="s">
        <v>492</v>
      </c>
      <c r="D183" s="10"/>
      <c r="E183" s="11"/>
    </row>
    <row r="184" spans="2:6" ht="12.75">
      <c r="B184" s="120" t="s">
        <v>491</v>
      </c>
      <c r="C184" s="10" t="s">
        <v>330</v>
      </c>
      <c r="D184" s="10">
        <v>1</v>
      </c>
      <c r="F184" s="11">
        <f>D184*E184</f>
        <v>0</v>
      </c>
    </row>
    <row r="185" spans="2:4" ht="12.75">
      <c r="B185" s="120"/>
      <c r="D185" s="10"/>
    </row>
    <row r="186" spans="1:6" ht="12.75">
      <c r="A186" s="68" t="s">
        <v>261</v>
      </c>
      <c r="B186" s="120" t="s">
        <v>324</v>
      </c>
      <c r="D186" s="10"/>
      <c r="F186" s="10"/>
    </row>
    <row r="187" spans="2:6" ht="12.75">
      <c r="B187" s="120"/>
      <c r="C187" s="10" t="s">
        <v>325</v>
      </c>
      <c r="D187" s="10">
        <v>3</v>
      </c>
      <c r="E187" s="11"/>
      <c r="F187" s="11">
        <f>PRODUCT(SUM(F1:F186)*0.03)</f>
        <v>0</v>
      </c>
    </row>
    <row r="188" spans="2:4" ht="12.75">
      <c r="B188" s="120"/>
      <c r="D188" s="10"/>
    </row>
    <row r="189" spans="1:5" ht="12.75">
      <c r="A189" s="163" t="s">
        <v>263</v>
      </c>
      <c r="B189" s="120" t="s">
        <v>327</v>
      </c>
      <c r="D189" s="10"/>
      <c r="E189" s="11"/>
    </row>
    <row r="190" spans="1:6" ht="12.75">
      <c r="A190" s="163"/>
      <c r="B190" s="120"/>
      <c r="C190" s="10" t="s">
        <v>325</v>
      </c>
      <c r="D190" s="10">
        <v>5</v>
      </c>
      <c r="E190" s="11"/>
      <c r="F190" s="11">
        <f>PRODUCT(SUM(F1:F186)*0.05)</f>
        <v>0</v>
      </c>
    </row>
    <row r="191" ht="12.75">
      <c r="D191" s="10"/>
    </row>
    <row r="192" spans="1:6" s="42" customFormat="1" ht="25.5">
      <c r="A192" s="123" t="s">
        <v>272</v>
      </c>
      <c r="B192" s="164" t="s">
        <v>329</v>
      </c>
      <c r="E192" s="122"/>
      <c r="F192" s="122"/>
    </row>
    <row r="193" spans="1:6" s="42" customFormat="1" ht="12.75">
      <c r="A193" s="123"/>
      <c r="B193" s="164"/>
      <c r="C193" s="146" t="s">
        <v>330</v>
      </c>
      <c r="D193" s="103">
        <v>1</v>
      </c>
      <c r="E193" s="134"/>
      <c r="F193" s="11">
        <f>D193*E193</f>
        <v>0</v>
      </c>
    </row>
    <row r="194" spans="1:6" s="42" customFormat="1" ht="12.75">
      <c r="A194" s="123"/>
      <c r="B194" s="164"/>
      <c r="C194" s="146"/>
      <c r="D194" s="103"/>
      <c r="E194" s="143"/>
      <c r="F194" s="143"/>
    </row>
    <row r="195" spans="1:6" ht="15" customHeight="1">
      <c r="A195" s="68" t="s">
        <v>277</v>
      </c>
      <c r="B195" s="120" t="s">
        <v>332</v>
      </c>
      <c r="D195" s="10"/>
      <c r="F195" s="10"/>
    </row>
    <row r="196" spans="2:6" ht="15" customHeight="1">
      <c r="B196" s="120"/>
      <c r="C196" s="10" t="s">
        <v>325</v>
      </c>
      <c r="D196" s="10">
        <v>5</v>
      </c>
      <c r="E196" s="11"/>
      <c r="F196" s="11">
        <f>PRODUCT(SUM(F1:F186)*0.05)</f>
        <v>0</v>
      </c>
    </row>
    <row r="197" spans="2:5" ht="12.75">
      <c r="B197" s="120"/>
      <c r="D197" s="10"/>
      <c r="E197" s="11"/>
    </row>
    <row r="198" spans="1:6" ht="12.75">
      <c r="A198" s="123" t="s">
        <v>280</v>
      </c>
      <c r="B198" s="165" t="s">
        <v>334</v>
      </c>
      <c r="C198" s="42"/>
      <c r="D198" s="42"/>
      <c r="E198" s="122"/>
      <c r="F198" s="122"/>
    </row>
    <row r="199" spans="1:7" ht="12.75">
      <c r="A199" s="167"/>
      <c r="B199" s="168"/>
      <c r="C199" s="172" t="s">
        <v>325</v>
      </c>
      <c r="D199" s="172">
        <v>4</v>
      </c>
      <c r="E199" s="171"/>
      <c r="F199" s="171">
        <f>PRODUCT(SUM(F1:F186)*0.04)</f>
        <v>0</v>
      </c>
      <c r="G199" s="172"/>
    </row>
    <row r="200" spans="1:6" ht="12.75">
      <c r="A200" s="123"/>
      <c r="B200" s="165"/>
      <c r="C200" s="42"/>
      <c r="D200" s="42"/>
      <c r="E200" s="122"/>
      <c r="F200" s="171"/>
    </row>
    <row r="201" spans="2:7" ht="12.75">
      <c r="B201" s="173" t="s">
        <v>335</v>
      </c>
      <c r="D201" s="10"/>
      <c r="E201" s="174"/>
      <c r="F201" s="232">
        <f>SUM(F2:F199)</f>
        <v>0</v>
      </c>
      <c r="G201" s="174"/>
    </row>
    <row r="202" spans="2:4" ht="12.75">
      <c r="B202" s="120"/>
      <c r="D202" s="10"/>
    </row>
    <row r="203" spans="2:4" ht="12.75">
      <c r="B203" s="68" t="s">
        <v>99</v>
      </c>
      <c r="D203" s="10"/>
    </row>
  </sheetData>
  <sheetProtection selectLockedCells="1" selectUnlockedCells="1"/>
  <printOptions/>
  <pageMargins left="0.9055118110236221" right="0.5905511811023623" top="0.7874015748031497" bottom="0.7874015748031497" header="0.5118110236220472" footer="0.5118110236220472"/>
  <pageSetup horizontalDpi="300" verticalDpi="300" orientation="portrait" paperSize="9" r:id="rId1"/>
  <headerFooter alignWithMargins="0">
    <oddHeader>&amp;L&amp;8&amp;UPrizidek ZD Ilirska Bistrica - PZI&amp;R&amp;8&amp;P/&amp;N</oddHeader>
    <oddFooter>&amp;CStran &amp;P od &amp;N</oddFooter>
  </headerFooter>
  <rowBreaks count="1" manualBreakCount="1">
    <brk id="126" max="255" man="1"/>
  </rowBreaks>
</worksheet>
</file>

<file path=xl/worksheets/sheet5.xml><?xml version="1.0" encoding="utf-8"?>
<worksheet xmlns="http://schemas.openxmlformats.org/spreadsheetml/2006/main" xmlns:r="http://schemas.openxmlformats.org/officeDocument/2006/relationships">
  <dimension ref="A1:G53"/>
  <sheetViews>
    <sheetView view="pageBreakPreview" zoomScaleSheetLayoutView="100" zoomScalePageLayoutView="0" workbookViewId="0" topLeftCell="A25">
      <selection activeCell="E36" sqref="E36:E45"/>
    </sheetView>
  </sheetViews>
  <sheetFormatPr defaultColWidth="11.00390625" defaultRowHeight="12.75"/>
  <cols>
    <col min="1" max="1" width="4.7109375" style="0" customWidth="1"/>
    <col min="2" max="2" width="40.00390625" style="0" customWidth="1"/>
    <col min="3" max="3" width="7.8515625" style="0" customWidth="1"/>
    <col min="4" max="4" width="7.28125" style="0" customWidth="1"/>
    <col min="5" max="5" width="10.28125" style="0" customWidth="1"/>
    <col min="6" max="6" width="10.8515625" style="0" customWidth="1"/>
  </cols>
  <sheetData>
    <row r="1" spans="1:6" s="179" customFormat="1" ht="15">
      <c r="A1" s="5" t="s">
        <v>0</v>
      </c>
      <c r="B1" s="6"/>
      <c r="C1" s="7"/>
      <c r="D1" s="233"/>
      <c r="E1" s="17"/>
      <c r="F1" s="10"/>
    </row>
    <row r="2" spans="1:6" s="179" customFormat="1" ht="15">
      <c r="A2" s="12" t="s">
        <v>1</v>
      </c>
      <c r="B2" s="13"/>
      <c r="C2" s="14"/>
      <c r="D2" s="233"/>
      <c r="E2" s="17"/>
      <c r="F2" s="10"/>
    </row>
    <row r="3" spans="1:6" s="179" customFormat="1" ht="15">
      <c r="A3" s="12" t="s">
        <v>2</v>
      </c>
      <c r="B3" s="13"/>
      <c r="C3" s="14"/>
      <c r="D3" s="233"/>
      <c r="E3" s="17"/>
      <c r="F3" s="10"/>
    </row>
    <row r="4" spans="1:6" s="179" customFormat="1" ht="15">
      <c r="A4" s="12" t="s">
        <v>3</v>
      </c>
      <c r="B4" s="13"/>
      <c r="C4" s="14"/>
      <c r="D4" s="233"/>
      <c r="E4" s="17"/>
      <c r="F4" s="10"/>
    </row>
    <row r="5" spans="1:6" s="179" customFormat="1" ht="15">
      <c r="A5" s="12" t="s">
        <v>4</v>
      </c>
      <c r="B5" s="13"/>
      <c r="C5" s="14"/>
      <c r="D5" s="233"/>
      <c r="E5" s="17"/>
      <c r="F5" s="42"/>
    </row>
    <row r="6" spans="1:6" s="179" customFormat="1" ht="15">
      <c r="A6" s="12" t="s">
        <v>5</v>
      </c>
      <c r="B6" s="13"/>
      <c r="C6" s="14"/>
      <c r="D6" s="233"/>
      <c r="E6" s="17"/>
      <c r="F6" s="42"/>
    </row>
    <row r="7" spans="1:6" s="179" customFormat="1" ht="15">
      <c r="A7" s="18" t="s">
        <v>6</v>
      </c>
      <c r="B7" s="19"/>
      <c r="C7" s="20"/>
      <c r="D7" s="233"/>
      <c r="E7" s="17"/>
      <c r="F7" s="42"/>
    </row>
    <row r="8" spans="3:6" s="179" customFormat="1" ht="15">
      <c r="C8" s="69"/>
      <c r="D8" s="234"/>
      <c r="E8" s="42"/>
      <c r="F8" s="42"/>
    </row>
    <row r="9" spans="3:6" s="179" customFormat="1" ht="15">
      <c r="C9" s="69"/>
      <c r="D9" s="234"/>
      <c r="E9" s="42"/>
      <c r="F9" s="42"/>
    </row>
    <row r="10" spans="1:6" s="179" customFormat="1" ht="15.75">
      <c r="A10" s="27" t="s">
        <v>18</v>
      </c>
      <c r="C10" s="235"/>
      <c r="D10" s="236"/>
      <c r="E10" s="237"/>
      <c r="F10" s="237"/>
    </row>
    <row r="11" spans="1:6" s="179" customFormat="1" ht="15">
      <c r="A11" s="108"/>
      <c r="B11" s="226"/>
      <c r="C11" s="69"/>
      <c r="D11" s="139"/>
      <c r="E11" s="10"/>
      <c r="F11" s="10"/>
    </row>
    <row r="12" spans="1:6" s="244" customFormat="1" ht="15">
      <c r="A12" s="238" t="s">
        <v>493</v>
      </c>
      <c r="B12" s="239"/>
      <c r="C12" s="240"/>
      <c r="D12" s="241"/>
      <c r="E12" s="242"/>
      <c r="F12" s="243"/>
    </row>
    <row r="13" spans="1:6" s="179" customFormat="1" ht="15">
      <c r="A13" s="237"/>
      <c r="B13" s="245"/>
      <c r="C13" s="246"/>
      <c r="D13" s="236"/>
      <c r="E13" s="237"/>
      <c r="F13" s="247"/>
    </row>
    <row r="14" spans="1:7" s="10" customFormat="1" ht="38.25">
      <c r="A14" s="108" t="s">
        <v>19</v>
      </c>
      <c r="B14" s="120" t="s">
        <v>494</v>
      </c>
      <c r="C14" s="248">
        <v>14</v>
      </c>
      <c r="D14" s="162"/>
      <c r="E14" s="134"/>
      <c r="F14" s="134"/>
      <c r="G14" s="11"/>
    </row>
    <row r="15" spans="1:7" s="10" customFormat="1" ht="12.75">
      <c r="A15" s="108"/>
      <c r="B15" s="120" t="s">
        <v>495</v>
      </c>
      <c r="C15" s="69" t="s">
        <v>496</v>
      </c>
      <c r="D15" s="162">
        <f>C14*1.37*0.5</f>
        <v>9.59</v>
      </c>
      <c r="E15" s="249"/>
      <c r="F15" s="249">
        <f>D15*E15</f>
        <v>0</v>
      </c>
      <c r="G15" s="11"/>
    </row>
    <row r="16" spans="1:7" s="10" customFormat="1" ht="12.75">
      <c r="A16" s="108"/>
      <c r="B16" s="120"/>
      <c r="C16" s="69"/>
      <c r="D16" s="162"/>
      <c r="E16" s="134"/>
      <c r="F16" s="134"/>
      <c r="G16" s="11"/>
    </row>
    <row r="17" spans="1:7" s="10" customFormat="1" ht="25.5">
      <c r="A17" s="108" t="s">
        <v>96</v>
      </c>
      <c r="B17" s="120" t="s">
        <v>497</v>
      </c>
      <c r="C17" s="69"/>
      <c r="D17" s="162"/>
      <c r="E17" s="134"/>
      <c r="F17" s="134"/>
      <c r="G17" s="11"/>
    </row>
    <row r="18" spans="1:7" s="10" customFormat="1" ht="12.75">
      <c r="A18" s="108"/>
      <c r="B18" s="120"/>
      <c r="C18" s="69" t="s">
        <v>498</v>
      </c>
      <c r="D18" s="162">
        <f>((C14)*0.6)</f>
        <v>8.4</v>
      </c>
      <c r="E18" s="249"/>
      <c r="F18" s="249">
        <f>D18*E18</f>
        <v>0</v>
      </c>
      <c r="G18" s="11"/>
    </row>
    <row r="19" spans="1:7" s="10" customFormat="1" ht="12.75">
      <c r="A19" s="108"/>
      <c r="B19" s="120"/>
      <c r="C19" s="69"/>
      <c r="D19" s="162"/>
      <c r="E19" s="134"/>
      <c r="F19" s="134"/>
      <c r="G19" s="11"/>
    </row>
    <row r="20" spans="1:7" s="10" customFormat="1" ht="38.25">
      <c r="A20" s="108" t="s">
        <v>103</v>
      </c>
      <c r="B20" s="120" t="s">
        <v>499</v>
      </c>
      <c r="C20" s="69"/>
      <c r="D20" s="162"/>
      <c r="E20" s="134"/>
      <c r="F20" s="134"/>
      <c r="G20" s="11"/>
    </row>
    <row r="21" spans="1:7" s="10" customFormat="1" ht="12.75">
      <c r="A21" s="108"/>
      <c r="B21" s="120"/>
      <c r="C21" s="69" t="s">
        <v>496</v>
      </c>
      <c r="D21" s="162">
        <f>(C14)*0.17</f>
        <v>2.3800000000000003</v>
      </c>
      <c r="E21" s="249"/>
      <c r="F21" s="249">
        <f>D21*E21</f>
        <v>0</v>
      </c>
      <c r="G21" s="11"/>
    </row>
    <row r="22" spans="1:7" s="10" customFormat="1" ht="12.75">
      <c r="A22" s="108"/>
      <c r="B22" s="120"/>
      <c r="C22" s="69"/>
      <c r="D22" s="162"/>
      <c r="E22" s="134"/>
      <c r="F22" s="134"/>
      <c r="G22" s="11"/>
    </row>
    <row r="23" spans="1:7" s="10" customFormat="1" ht="38.25">
      <c r="A23" s="108" t="s">
        <v>104</v>
      </c>
      <c r="B23" s="120" t="s">
        <v>500</v>
      </c>
      <c r="C23" s="69"/>
      <c r="D23" s="162"/>
      <c r="E23" s="134"/>
      <c r="F23" s="134"/>
      <c r="G23" s="11"/>
    </row>
    <row r="24" spans="1:7" s="10" customFormat="1" ht="12.75">
      <c r="A24" s="108"/>
      <c r="B24" s="120"/>
      <c r="C24" s="69" t="s">
        <v>496</v>
      </c>
      <c r="D24" s="162">
        <f>(C14)*0.35</f>
        <v>4.8999999999999995</v>
      </c>
      <c r="E24" s="249"/>
      <c r="F24" s="249">
        <f>D24*E24</f>
        <v>0</v>
      </c>
      <c r="G24" s="11"/>
    </row>
    <row r="25" spans="1:7" s="10" customFormat="1" ht="12.75">
      <c r="A25" s="108"/>
      <c r="B25" s="120"/>
      <c r="C25" s="69"/>
      <c r="D25" s="162"/>
      <c r="E25" s="134"/>
      <c r="F25" s="134"/>
      <c r="G25" s="11"/>
    </row>
    <row r="26" spans="1:7" s="10" customFormat="1" ht="51">
      <c r="A26" s="108" t="s">
        <v>107</v>
      </c>
      <c r="B26" s="120" t="s">
        <v>501</v>
      </c>
      <c r="C26" s="69"/>
      <c r="D26" s="162"/>
      <c r="E26" s="134"/>
      <c r="F26" s="134"/>
      <c r="G26" s="11"/>
    </row>
    <row r="27" spans="1:7" s="10" customFormat="1" ht="12.75">
      <c r="A27" s="108"/>
      <c r="B27" s="120"/>
      <c r="C27" s="69" t="s">
        <v>496</v>
      </c>
      <c r="D27" s="162">
        <f>(C14)*0.93</f>
        <v>13.020000000000001</v>
      </c>
      <c r="E27" s="249"/>
      <c r="F27" s="249">
        <f>D27*E27</f>
        <v>0</v>
      </c>
      <c r="G27" s="11"/>
    </row>
    <row r="28" spans="1:7" s="10" customFormat="1" ht="12.75">
      <c r="A28" s="108"/>
      <c r="B28" s="120"/>
      <c r="C28" s="69"/>
      <c r="D28" s="162"/>
      <c r="E28" s="134"/>
      <c r="F28" s="134"/>
      <c r="G28" s="134"/>
    </row>
    <row r="29" spans="1:7" s="10" customFormat="1" ht="25.5">
      <c r="A29" s="108" t="s">
        <v>111</v>
      </c>
      <c r="B29" s="120" t="s">
        <v>502</v>
      </c>
      <c r="C29" s="69"/>
      <c r="D29" s="162"/>
      <c r="E29" s="134"/>
      <c r="F29" s="134"/>
      <c r="G29" s="11"/>
    </row>
    <row r="30" spans="1:7" s="10" customFormat="1" ht="12.75">
      <c r="A30" s="108"/>
      <c r="B30" s="120"/>
      <c r="C30" s="69" t="s">
        <v>498</v>
      </c>
      <c r="D30" s="162">
        <f>(C14)*3</f>
        <v>42</v>
      </c>
      <c r="E30" s="249"/>
      <c r="F30" s="249">
        <f>D30*E30</f>
        <v>0</v>
      </c>
      <c r="G30" s="11"/>
    </row>
    <row r="31" spans="1:7" s="10" customFormat="1" ht="12.75">
      <c r="A31" s="108"/>
      <c r="B31" s="120"/>
      <c r="C31" s="69"/>
      <c r="D31" s="162"/>
      <c r="E31" s="134"/>
      <c r="F31" s="140"/>
      <c r="G31" s="11"/>
    </row>
    <row r="32" spans="1:7" s="10" customFormat="1" ht="12.75">
      <c r="A32" s="108" t="s">
        <v>114</v>
      </c>
      <c r="B32" s="120" t="s">
        <v>503</v>
      </c>
      <c r="C32" s="69"/>
      <c r="D32" s="162"/>
      <c r="E32" s="134"/>
      <c r="F32" s="140"/>
      <c r="G32" s="11"/>
    </row>
    <row r="33" spans="1:7" s="10" customFormat="1" ht="12.75">
      <c r="A33" s="108"/>
      <c r="B33" s="120"/>
      <c r="C33" s="69" t="s">
        <v>498</v>
      </c>
      <c r="D33" s="162">
        <f>C14*2</f>
        <v>28</v>
      </c>
      <c r="E33" s="249"/>
      <c r="F33" s="249">
        <f>D33*E33</f>
        <v>0</v>
      </c>
      <c r="G33" s="11"/>
    </row>
    <row r="34" spans="1:7" s="10" customFormat="1" ht="12.75">
      <c r="A34" s="108"/>
      <c r="B34" s="120"/>
      <c r="C34" s="69"/>
      <c r="D34" s="162"/>
      <c r="E34" s="134"/>
      <c r="F34" s="140"/>
      <c r="G34" s="11"/>
    </row>
    <row r="35" spans="1:7" s="10" customFormat="1" ht="76.5">
      <c r="A35" s="158" t="s">
        <v>117</v>
      </c>
      <c r="B35" s="120" t="s">
        <v>504</v>
      </c>
      <c r="C35" s="69"/>
      <c r="D35" s="162"/>
      <c r="E35" s="134"/>
      <c r="F35" s="134"/>
      <c r="G35" s="11"/>
    </row>
    <row r="36" spans="1:7" s="10" customFormat="1" ht="12.75">
      <c r="A36" s="158"/>
      <c r="B36" s="120" t="s">
        <v>99</v>
      </c>
      <c r="C36" s="69" t="s">
        <v>95</v>
      </c>
      <c r="D36" s="162">
        <v>1</v>
      </c>
      <c r="E36" s="249"/>
      <c r="F36" s="249">
        <f>D36*E36</f>
        <v>0</v>
      </c>
      <c r="G36" s="11"/>
    </row>
    <row r="37" spans="1:7" s="10" customFormat="1" ht="12.75">
      <c r="A37" s="158"/>
      <c r="B37" s="120"/>
      <c r="C37" s="69"/>
      <c r="D37" s="162"/>
      <c r="E37" s="249"/>
      <c r="F37" s="249"/>
      <c r="G37" s="11"/>
    </row>
    <row r="38" spans="1:6" s="256" customFormat="1" ht="63.75">
      <c r="A38" s="250" t="s">
        <v>120</v>
      </c>
      <c r="B38" s="251" t="s">
        <v>505</v>
      </c>
      <c r="C38" s="252"/>
      <c r="D38" s="253"/>
      <c r="E38" s="254"/>
      <c r="F38" s="255"/>
    </row>
    <row r="39" spans="1:6" s="256" customFormat="1" ht="12.75">
      <c r="A39" s="250"/>
      <c r="B39" s="251" t="s">
        <v>506</v>
      </c>
      <c r="C39" s="252" t="s">
        <v>266</v>
      </c>
      <c r="D39" s="253">
        <v>14</v>
      </c>
      <c r="E39" s="254"/>
      <c r="F39" s="255">
        <f>E39*D39</f>
        <v>0</v>
      </c>
    </row>
    <row r="40" spans="1:6" s="256" customFormat="1" ht="12.75">
      <c r="A40" s="250"/>
      <c r="B40" s="251"/>
      <c r="C40" s="252"/>
      <c r="D40" s="253"/>
      <c r="E40" s="254"/>
      <c r="F40" s="255"/>
    </row>
    <row r="41" spans="1:7" s="10" customFormat="1" ht="25.5">
      <c r="A41" s="158" t="s">
        <v>122</v>
      </c>
      <c r="B41" s="120" t="s">
        <v>507</v>
      </c>
      <c r="C41" s="257"/>
      <c r="D41" s="162"/>
      <c r="E41" s="134"/>
      <c r="F41" s="134"/>
      <c r="G41" s="11"/>
    </row>
    <row r="42" spans="1:7" s="10" customFormat="1" ht="12.75">
      <c r="A42" s="158"/>
      <c r="B42" s="120" t="s">
        <v>508</v>
      </c>
      <c r="C42" s="257" t="s">
        <v>113</v>
      </c>
      <c r="D42" s="162">
        <v>2</v>
      </c>
      <c r="E42" s="249"/>
      <c r="F42" s="249">
        <f>D42*E42</f>
        <v>0</v>
      </c>
      <c r="G42" s="11"/>
    </row>
    <row r="43" spans="1:7" s="10" customFormat="1" ht="12.75">
      <c r="A43" s="158"/>
      <c r="B43" s="120"/>
      <c r="C43" s="69"/>
      <c r="D43" s="162"/>
      <c r="E43" s="134"/>
      <c r="F43" s="134"/>
      <c r="G43" s="11"/>
    </row>
    <row r="44" spans="1:6" s="256" customFormat="1" ht="33" customHeight="1">
      <c r="A44" s="258" t="s">
        <v>124</v>
      </c>
      <c r="B44" s="259" t="s">
        <v>509</v>
      </c>
      <c r="C44" s="260"/>
      <c r="D44" s="261"/>
      <c r="E44" s="262"/>
      <c r="F44" s="263"/>
    </row>
    <row r="45" spans="1:6" s="256" customFormat="1" ht="12.75">
      <c r="A45" s="258"/>
      <c r="B45" s="259"/>
      <c r="C45" s="69" t="s">
        <v>266</v>
      </c>
      <c r="D45" s="253">
        <v>14</v>
      </c>
      <c r="E45" s="262"/>
      <c r="F45" s="262">
        <f>D45*E45</f>
        <v>0</v>
      </c>
    </row>
    <row r="46" spans="1:6" s="10" customFormat="1" ht="12.75">
      <c r="A46" s="151" t="s">
        <v>99</v>
      </c>
      <c r="B46" s="120"/>
      <c r="C46" s="120"/>
      <c r="D46" s="264"/>
      <c r="E46" s="106"/>
      <c r="F46" s="105"/>
    </row>
    <row r="47" spans="1:6" s="10" customFormat="1" ht="12.75">
      <c r="A47" s="151" t="s">
        <v>127</v>
      </c>
      <c r="B47" s="120" t="s">
        <v>332</v>
      </c>
      <c r="C47" s="108" t="s">
        <v>325</v>
      </c>
      <c r="D47" s="265">
        <v>5</v>
      </c>
      <c r="E47" s="106"/>
      <c r="F47" s="105">
        <f>PRODUCT(SUM(F4:F46)*0.05)</f>
        <v>0</v>
      </c>
    </row>
    <row r="48" spans="1:4" s="10" customFormat="1" ht="12.75">
      <c r="A48" s="151" t="s">
        <v>99</v>
      </c>
      <c r="B48" s="120"/>
      <c r="C48" s="69"/>
      <c r="D48" s="125"/>
    </row>
    <row r="49" spans="1:6" s="10" customFormat="1" ht="12.75">
      <c r="A49" s="151" t="s">
        <v>129</v>
      </c>
      <c r="B49" s="165" t="s">
        <v>334</v>
      </c>
      <c r="C49" s="163"/>
      <c r="D49" s="266"/>
      <c r="E49" s="267"/>
      <c r="F49" s="268"/>
    </row>
    <row r="50" spans="1:6" s="10" customFormat="1" ht="12.75">
      <c r="A50" s="269" t="s">
        <v>99</v>
      </c>
      <c r="B50" s="168"/>
      <c r="C50" s="169" t="s">
        <v>325</v>
      </c>
      <c r="D50" s="270">
        <v>4</v>
      </c>
      <c r="E50" s="271"/>
      <c r="F50" s="272">
        <f>PRODUCT(SUM(F4:F46)*0.04)</f>
        <v>0</v>
      </c>
    </row>
    <row r="51" spans="1:6" s="10" customFormat="1" ht="12.75">
      <c r="A51" s="68" t="s">
        <v>99</v>
      </c>
      <c r="B51" s="120"/>
      <c r="C51" s="108"/>
      <c r="D51" s="68"/>
      <c r="E51" s="273"/>
      <c r="F51" s="273"/>
    </row>
    <row r="52" spans="1:6" s="10" customFormat="1" ht="12.75">
      <c r="A52" s="68"/>
      <c r="B52" s="274" t="s">
        <v>335</v>
      </c>
      <c r="C52" s="275"/>
      <c r="D52" s="276" t="s">
        <v>99</v>
      </c>
      <c r="E52" s="276"/>
      <c r="F52" s="277">
        <f>SUM(F1:F50)</f>
        <v>0</v>
      </c>
    </row>
    <row r="53" spans="1:6" s="10" customFormat="1" ht="12.75">
      <c r="A53" s="68"/>
      <c r="B53" s="274"/>
      <c r="C53" s="108"/>
      <c r="D53" s="276"/>
      <c r="E53" s="276"/>
      <c r="F53" s="278"/>
    </row>
  </sheetData>
  <sheetProtection selectLockedCells="1" selectUnlockedCells="1"/>
  <printOptions/>
  <pageMargins left="0.7874015748031497" right="0.7874015748031497" top="0.984251968503937" bottom="1.062992125984252" header="0.7874015748031497" footer="0.7874015748031497"/>
  <pageSetup horizontalDpi="300" verticalDpi="300" orientation="portrait" paperSize="9" r:id="rId1"/>
  <headerFooter alignWithMargins="0">
    <oddHeader>&amp;L&amp;8&amp;UPrizidek ZD Ilirska Bistrica - PZI&amp;R&amp;8&amp;P/&amp;N</oddHeader>
    <oddFooter>&amp;CStran &amp;P od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irmak</cp:lastModifiedBy>
  <cp:lastPrinted>2020-07-06T11:28:01Z</cp:lastPrinted>
  <dcterms:modified xsi:type="dcterms:W3CDTF">2020-07-29T12:22:08Z</dcterms:modified>
  <cp:category/>
  <cp:version/>
  <cp:contentType/>
  <cp:contentStatus/>
</cp:coreProperties>
</file>