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8010" activeTab="5"/>
  </bookViews>
  <sheets>
    <sheet name="SKUPNA REKAPITULACIJA" sheetId="1" r:id="rId1"/>
    <sheet name="ZU-parkirišče" sheetId="2" r:id="rId2"/>
    <sheet name="Rekapitulacija JR" sheetId="3" r:id="rId3"/>
    <sheet name="JR_parkirišče" sheetId="4" r:id="rId4"/>
    <sheet name="GD_parkirišče" sheetId="5" r:id="rId5"/>
    <sheet name="Prestavitve SNO, NNO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<sst xmlns="http://schemas.openxmlformats.org/spreadsheetml/2006/main" count="605" uniqueCount="315">
  <si>
    <t>Odpornost betona uporabljenega za izdelavo nosilne konstrukcije, razen temeljev, mora proti učinkom mraza izpolnjevati predpisane pogoje.</t>
  </si>
  <si>
    <t>DDV 22%</t>
  </si>
  <si>
    <t>SKUPAJ</t>
  </si>
  <si>
    <t xml:space="preserve">SKUPNA REKAPITULACIJA </t>
  </si>
  <si>
    <t>POPUST</t>
  </si>
  <si>
    <t>kg</t>
  </si>
  <si>
    <t>km</t>
  </si>
  <si>
    <t>kom</t>
  </si>
  <si>
    <t>A.</t>
  </si>
  <si>
    <t>1.</t>
  </si>
  <si>
    <t>kos</t>
  </si>
  <si>
    <t>m</t>
  </si>
  <si>
    <t>2.</t>
  </si>
  <si>
    <t>Doplačilo za zatravitev s semenom</t>
  </si>
  <si>
    <t>3.</t>
  </si>
  <si>
    <t>Izdelava nevezane nosilne plasti enakomerno zrnatega drobljenca iz sekundarnih surovin v debelini 31 do 40 cm (rezkanec iz porezkanega asfalta)</t>
  </si>
  <si>
    <t>4.</t>
  </si>
  <si>
    <t>Preskus tesnosti cevi premera 21 do 50 cm</t>
  </si>
  <si>
    <t>Izdelava jaška iz cementnega betona, krožnega prereza s premerom 60 cm, globokega 1 do 1.5m</t>
  </si>
  <si>
    <t>5.</t>
  </si>
  <si>
    <t>6.</t>
  </si>
  <si>
    <t>7.</t>
  </si>
  <si>
    <t>Projektantski nadzor</t>
  </si>
  <si>
    <t>ur</t>
  </si>
  <si>
    <t>Geološki nadzor</t>
  </si>
  <si>
    <t>Izdelava projektne dokumentacije za projekt izvedenih del</t>
  </si>
  <si>
    <t xml:space="preserve">     PRILOGA 1.0</t>
  </si>
  <si>
    <t xml:space="preserve">     PRILOGA 1.1</t>
  </si>
  <si>
    <t xml:space="preserve">     PRILOGA 1.2</t>
  </si>
  <si>
    <t>POPIS DEL</t>
  </si>
  <si>
    <t>PARKIRIŠČE ILIRSKA BISTRICA</t>
  </si>
  <si>
    <t>ZUNANJA UREDITEV - parkirišče</t>
  </si>
  <si>
    <t>1. PREDDELA</t>
  </si>
  <si>
    <t>2. ZEMELJSKA DELA</t>
  </si>
  <si>
    <t>3. VOZIŠČNE KONSTRUKCIJE</t>
  </si>
  <si>
    <t>4. ODVODNJAVANJE</t>
  </si>
  <si>
    <t>5. GRADBENA IN OBRTNIŠKA DELA</t>
  </si>
  <si>
    <t>6. OPREMA CEST</t>
  </si>
  <si>
    <t>7. TUJE STORITVE</t>
  </si>
  <si>
    <t>SKUPAJ (brez DDV):</t>
  </si>
  <si>
    <t>1.1. GEODETSKA DELA</t>
  </si>
  <si>
    <t>Obnova in zavarovanje zakoličbe osi trase ostale javne ceste v ravninskem terenu (lokalna cesta)</t>
  </si>
  <si>
    <t>Obnova in zavarovanje zakoličbe osi trase ostale javne ceste v ravninskem terenu (priključek na lokalno cesto)</t>
  </si>
  <si>
    <r>
      <t>Določitev in preverjanje položajev, višin in smeri pri gradnji objekta s površino nad 500 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(3352 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- parkirišče)</t>
    </r>
  </si>
  <si>
    <t xml:space="preserve">Obnova in zavarovanje zakoličbe obstoječih komunalnih vodov v ravnem terenu: 
- Plinovod (Petrol d.d.)
- Vodovod in kanalizacija (Komunala Ilirska Bistrica)
- Elektro vod in JR (Elektro Primorska Nova Gorica)
- Podzemni telefonski kabel (Telekom Slovenije d.d.)
</t>
  </si>
  <si>
    <t>1.2. ČIŠČENJE TERENA</t>
  </si>
  <si>
    <t>1.2.1 Odstranitev grmovja, dreves, vej in panjev</t>
  </si>
  <si>
    <t>8.</t>
  </si>
  <si>
    <t>1.2.2 Odstranitev prometne signalizacije in opreme</t>
  </si>
  <si>
    <t>9.</t>
  </si>
  <si>
    <t>Porušitev in odstranitev ograje iz jeklenih elementov (vzhodni in zahodni rob igrišča) z odvozom na deponijo</t>
  </si>
  <si>
    <r>
      <t>m</t>
    </r>
    <r>
      <rPr>
        <vertAlign val="superscript"/>
        <sz val="11"/>
        <rFont val="Arial"/>
        <family val="2"/>
      </rPr>
      <t>2</t>
    </r>
  </si>
  <si>
    <t>10.</t>
  </si>
  <si>
    <t>Porušitev obstoječih stebričkov  - stebrički ob igrišču z odvozom na deponijo</t>
  </si>
  <si>
    <t>11.</t>
  </si>
  <si>
    <t>12.</t>
  </si>
  <si>
    <t>13.</t>
  </si>
  <si>
    <t>Demontaža in odvoz prometnega znaka na enem podstavku skupaj s stebričkom</t>
  </si>
  <si>
    <t xml:space="preserve">1.2.3 Porušitev in odstranitev voziščnih konstrukcij </t>
  </si>
  <si>
    <t>14.</t>
  </si>
  <si>
    <t>Rezkanje in odvoz v začasno deponijo asfaltne krovne plasti v debelini 4 do 7 cm  (parkirišče in priključek na Župančičevo cesto) za kasnejšo uporabo kot rezkanec</t>
  </si>
  <si>
    <t>15.</t>
  </si>
  <si>
    <t>Porušitev in odstranitev robnika iz cementnega betona</t>
  </si>
  <si>
    <r>
      <t>m</t>
    </r>
    <r>
      <rPr>
        <vertAlign val="superscript"/>
        <sz val="11"/>
        <rFont val="Arial"/>
        <family val="2"/>
      </rPr>
      <t>1</t>
    </r>
  </si>
  <si>
    <t>16.</t>
  </si>
  <si>
    <t>Porušitev in odstranitev pločnika iz pranih plošč</t>
  </si>
  <si>
    <t>17.</t>
  </si>
  <si>
    <t>Porušitev in odstranitev krone zidu iz obstoječega podpornega zidu na zahodni strani igrišča - za ureditev nove krone zidu in varnostne ograje za pešce</t>
  </si>
  <si>
    <r>
      <t>m</t>
    </r>
    <r>
      <rPr>
        <vertAlign val="superscript"/>
        <sz val="11"/>
        <rFont val="Arial"/>
        <family val="2"/>
      </rPr>
      <t>3</t>
    </r>
  </si>
  <si>
    <t>SKUPAJ:</t>
  </si>
  <si>
    <t>2.1. IZKOPI</t>
  </si>
  <si>
    <t>Površinski izkop plodne zemljine, debeline 15cm - 1.kategorije - strojno z nakladanjem</t>
  </si>
  <si>
    <t xml:space="preserve">Široki izkop vezljive zemljine 3. kategorije - strojno z nakladanjem  </t>
  </si>
  <si>
    <t xml:space="preserve">Izkop vezljive zemljine/zrnate kamnine – 3. kategorije za temelje, kanalske rove, prepuste, jaške in drenaže, širine do 1,0 m in globine nad 1,0 m – strojno, planiranje dna ročno </t>
  </si>
  <si>
    <t>2.2.  PLANUM TEMELJNIH TAL</t>
  </si>
  <si>
    <t xml:space="preserve">Ureditev planuma temeljnih tal vezljive zemljine - 3. kategorije  </t>
  </si>
  <si>
    <t>2.5. BREŽINE IN ZELENICE</t>
  </si>
  <si>
    <t xml:space="preserve">Humuziranje zelenice brez valjanja, v debelini do 15 cm – strojno (material iz postavke: površinsko izkop plodne zemljine parkirišča in igrišča) </t>
  </si>
  <si>
    <t>2.9 PREVOZI, RAZPROSTIRANJE IN UREDITEV DEPONIJ MATERIALA</t>
  </si>
  <si>
    <t>2.9.1 RAZPROSTIRANJE ODVEČNEGA MATERIALA</t>
  </si>
  <si>
    <t>Razprostiranje odvečne vezljive zemljine - 3.kategorije</t>
  </si>
  <si>
    <t>Razprostiranje odvečnega drugega materiala (robniki, prane plošče, zidovi)</t>
  </si>
  <si>
    <t>3.1. NOSILNE PLASTI</t>
  </si>
  <si>
    <t>3.1.1. Nevezane nosilne plasti</t>
  </si>
  <si>
    <t>Izdelava nevezane nosilne plasti enakomerno zrnatega drobljenca iz kamnine v debelini do 25 cm  – pločniki</t>
  </si>
  <si>
    <t xml:space="preserve">Izdelava nevezane nosilne plasti enakomerno zrnatega drobljenca iz kamnine v debelini 31 do 40 cm </t>
  </si>
  <si>
    <t xml:space="preserve">3.1.4-6 Asfaltne nosilne plasti – Asphalt concrete – base (AC base)
</t>
  </si>
  <si>
    <t>Izdelava nosilne plasti bituminizirane zmesi AC 22 base B 70/100 A4 v debelini 10 cm (območje servisnih cest in parkirišč, razen obstoječega igrišča)</t>
  </si>
  <si>
    <t>3.2. OBRABNE IN ZAPORNE PLASTI</t>
  </si>
  <si>
    <t>3.2.2. Vezane obrabne in zaporne plasti - bitumenski betoni</t>
  </si>
  <si>
    <t>Izdelava obrabne in zaporne plasti bitumenizirane zmesi AC 8 surf B70/100, A5 v debelini 4 cm  – pločnik</t>
  </si>
  <si>
    <t>Izdelava obrabne in zaporne plasti bituminizirane zmesi AC 8 surf B 70/100 A4 Z3 v debelini 3 cm (celotna površina skupaj z obstoječim igriščem)</t>
  </si>
  <si>
    <t>3.4. Tlakovane obrabne plasti</t>
  </si>
  <si>
    <t>34 311</t>
  </si>
  <si>
    <t>3.5. ROBNI ELEMENTI VOZIŠČ</t>
  </si>
  <si>
    <t>3.5.2 Robniki</t>
  </si>
  <si>
    <t>Vgraditev predfabriciranih dvignjenih robnikov iz cementnega betona s prerezom 15/25cm</t>
  </si>
  <si>
    <t>Dobava in vgraditev predfabriciranega pogreznjenega robnika iz cementnega betona  s prerezom 10/20 cm</t>
  </si>
  <si>
    <t>Dobava in vgraditev predfabriciranega pogreznjenega robnika iz cementnega betona  s prerezom 15/25 cm</t>
  </si>
  <si>
    <t>Dobava in vgraditev dvignjenega vtočnega robnika s prerezom 15/25 cm iz cementnega betona</t>
  </si>
  <si>
    <t>4.1. POVRŠINSKO ODVODNJAVANJE</t>
  </si>
  <si>
    <t>Zakoličba trase kanalizacijskih cevi in rešetk, ter postavitev višin</t>
  </si>
  <si>
    <t>4.2 Globinsko odvodnjavanje - drenaže</t>
  </si>
  <si>
    <t xml:space="preserve">Izdelava vzdolžne in prečne  drenaže globine do 1,5 m na planumu izkopa, z gibljivimi dvoplastnimi cevmi premera DN 120 </t>
  </si>
  <si>
    <t>Izdelava vzdolžne in prečne drenažno meteorne kanalizacije, globoke do 1,0m, na podložni plasti iz cementnega betona s trdimi plastičnimi cevmi premera 25cm</t>
  </si>
  <si>
    <t xml:space="preserve"> </t>
  </si>
  <si>
    <t>4.3   Globinsko odvodnjavanje - kanalizacija</t>
  </si>
  <si>
    <t>Dobava in polaganje PVC kanalizacijskih cevi klase SN8 DN250 na peščeno posteljico debeline 10+D/10 cm</t>
  </si>
  <si>
    <t>Dobava in polaganje PVC kanalizacijskih cevi klase SN8 DN315na peščeno posteljico debeline 10+D/10 cm</t>
  </si>
  <si>
    <t xml:space="preserve">Izvedba prekopa na Župančičevi ulici za priključitev nove kanalizacije na obstoječ kanal, skupaj s prometno zaporo in vsemi potrebnimi deli ter materiali </t>
  </si>
  <si>
    <t>4.4 JAŠKI</t>
  </si>
  <si>
    <t xml:space="preserve">Izdelava peskolova iz cementnega betona, krožnega prereza s premerom 40 cm, globokega 1.5 do 2,5m </t>
  </si>
  <si>
    <t>Izdelava jaška iz cementnega betona, krožnega prereza s premerom 60 cm, globokega do 1m</t>
  </si>
  <si>
    <t>Izdelava jaška iz cementnega betona, krožnega prereza s premerom 100 cm, globokega 1.5 do 2.0m</t>
  </si>
  <si>
    <t>Izdelava jaška iz cementnega betona, krožnega prereza s premerom 100 cm, globokega od 2.0m do 2.5m</t>
  </si>
  <si>
    <t>Dobava in vgraditev rešetke  iz duktilne litine z nosilnostjo 250 kN, s prerezom 400/400 mm</t>
  </si>
  <si>
    <t>18.</t>
  </si>
  <si>
    <t>Dobava in vgradnja lovilnika bencina in olj iz umetne mase z vsedalnikom in bypassom, Q=15l/s, skupni pretok 150 l/s, skupaj z vsemi deli</t>
  </si>
  <si>
    <t>19.</t>
  </si>
  <si>
    <t>Dobava in vgraditev pokrova iz duktilne litine z nosilnostjo 50 kN, krožnega prereza s premerom 400 mm</t>
  </si>
  <si>
    <t>20.</t>
  </si>
  <si>
    <t>Dobava in vgraditev pokrova iz duktilne litine z nosilnostjo 250 kN, krožnega prereza s premerom 600 mm</t>
  </si>
  <si>
    <t>21.</t>
  </si>
  <si>
    <t>Dobava in vgraditev pokrova iz duktilne litine z nosilnostjo 250 kN, krožnega prereza s premerom 1000 mm</t>
  </si>
  <si>
    <t>OPOMBA; Dela v narmiranem, armiranem in prednapetem betonu se morajo izvajati po določilih tehničnih predpisov in normativov v soglasju z obveznimi standardi.</t>
  </si>
  <si>
    <t>5.1 TESARSKA DELA</t>
  </si>
  <si>
    <t>Izdelava dvostranskega vezanega opaža za raven zid, visok do 2 m –  krona obstoječega podpornega zidu</t>
  </si>
  <si>
    <t>5.2 Dela z jeklom za ojačitev</t>
  </si>
  <si>
    <r>
      <t xml:space="preserve">Dobava in vgraditev rebraste armature po načrtu, dimenzije  do </t>
    </r>
    <r>
      <rPr>
        <sz val="11"/>
        <rFont val="Calibri"/>
        <family val="2"/>
      </rPr>
      <t>Ф</t>
    </r>
    <r>
      <rPr>
        <sz val="11"/>
        <rFont val="Arial"/>
        <family val="2"/>
      </rPr>
      <t>12 –  krona obstoječega podpornega zidu</t>
    </r>
  </si>
  <si>
    <t>5.3 Dela s cementnim betonom</t>
  </si>
  <si>
    <r>
      <t>Dobava in vgraditev cementnega betona C35/45 v prerez 0,31 do 0,50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-m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– nov podporni zid in krona obstoječega podpornega zidu</t>
    </r>
  </si>
  <si>
    <t>5.8 KLJUČAVNIČARSKA DELA</t>
  </si>
  <si>
    <t xml:space="preserve">Dobava in montaža nove panelne jeklene, vročecinkane in plastificirane  ograje, h=1,10 m, skupaj s stebrički, objemkami, podstavki in montažo na obstoječ zid </t>
  </si>
  <si>
    <t>6.1. POKONČNA OPREMA CEST</t>
  </si>
  <si>
    <t>61 123</t>
  </si>
  <si>
    <t>Izdelava temelja iz cementnega betonaC 12/15, globine 80 cm, premera 40 cm</t>
  </si>
  <si>
    <t>61 217</t>
  </si>
  <si>
    <t>Dobava in vgraditev stebriča za prometni znak iz vročecinkane jeklene cevi preseka 64 mm, dolžina cevi 3500 mm</t>
  </si>
  <si>
    <t>Dobava in vgraditev nosilca za prometni znak za pritrditev na drog JR</t>
  </si>
  <si>
    <t>61 651</t>
  </si>
  <si>
    <t>Dobava in pritrditev okroglega prometnega znaka, podloga iz aluminijaste pločevine, znak z odsevno folijo 2. vrste, premera 600mm (II-2, II-4)</t>
  </si>
  <si>
    <t>Dobava in pritrditev kvadratnega prometnega znaka, podloga iz aluminijaste pločevine, znak z odsevno folijo 2. vrste, 400x400mm (III-2)</t>
  </si>
  <si>
    <t>Dobava in pritrditev prometnega znaka, podloga iz aluminjaste pločevine, znak z odsevno folijo 1. vrste, velikost 600 x 900 mm (III-33) - postavitev prometnega znaka na višino 2.25m nad voziščem</t>
  </si>
  <si>
    <t>6.2. OZNAČBE NA VOZIŠČU</t>
  </si>
  <si>
    <r>
      <t>Izdelava tankoslojne prečne in ostalih označb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 xml:space="preserve">m, širina črte 50 cm (V-9, V-16) </t>
    </r>
    <r>
      <rPr>
        <sz val="11"/>
        <rFont val="Arial"/>
        <family val="2"/>
      </rPr>
      <t>(parkirišče in priključek na lokalno cesto)</t>
    </r>
  </si>
  <si>
    <t>62 165</t>
  </si>
  <si>
    <t>Izdelava tankoslojne prečne in ostalih označb na vozišču z enokomponentno belo barvo, vključno 250 g/m2 posipa z drobci/kroglicami stekla, strojno, debelina plasti suhe snovi 250 mikrometrov, površina označbe do 0,5 m2 (puščice po parkirišču)</t>
  </si>
  <si>
    <t>Izdelava tankoslojne prečne in ostalih označb na vozišču z enokomponentno belo barvo, vključno 250 g/m2 posipa z drobci/kroglicami stekla, strojno, debelina plasti suhe snovi 250 mikrometrov, površina označbe do 0,5 m2 (V-10.1)</t>
  </si>
  <si>
    <r>
      <t>Izdelava tankoslojne prečne in ostalih označb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površina označbe nad 1,5 m</t>
    </r>
    <r>
      <rPr>
        <vertAlign val="superscript"/>
        <sz val="8"/>
        <rFont val="Arial"/>
        <family val="2"/>
      </rPr>
      <t xml:space="preserve">2 </t>
    </r>
    <r>
      <rPr>
        <sz val="11"/>
        <rFont val="Arial"/>
        <family val="2"/>
      </rPr>
      <t>(V-37) (</t>
    </r>
    <r>
      <rPr>
        <sz val="11"/>
        <rFont val="Arial"/>
        <family val="2"/>
      </rPr>
      <t>parkirišče</t>
    </r>
    <r>
      <rPr>
        <sz val="11"/>
        <rFont val="Arial"/>
        <family val="2"/>
      </rPr>
      <t>)</t>
    </r>
  </si>
  <si>
    <r>
      <t>Izdelava tankoslojne prečne in ostalih označb na vozišču z enokomponentno rumeno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200 </t>
    </r>
    <r>
      <rPr>
        <sz val="12"/>
        <rFont val="Symbol"/>
        <family val="1"/>
      </rPr>
      <t></t>
    </r>
    <r>
      <rPr>
        <sz val="11"/>
        <rFont val="Arial"/>
        <family val="2"/>
      </rPr>
      <t>m, površina označbe do 0,5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(BUS, črte na AP, invalidi)</t>
    </r>
  </si>
  <si>
    <t xml:space="preserve">Izdelava tankoslojne vzdolžne označbe na vozišču z enokomponentno belo barvo, vključno 250 g/m2 posipa z drobci / kroglicami stekla, strojno, debelina plasti suhe snovi 250 mikrometrov, širina 10 cm (V-47.2 in V-1.1)
</t>
  </si>
  <si>
    <t>62 211</t>
  </si>
  <si>
    <t>Izdelava tankoslojne prečne in ostalih označb na vozišču z enokomponentno rumeno barvo, vključno 250 g/m2 posipa z drobci/kroglicami stekla, strojno, debelina plasti suhe snovi 200 mikrometrov, širina črte 10 cm (parkirišča invalidi)</t>
  </si>
  <si>
    <r>
      <t>Izdelava tankoslojne prečne in ostalih označb na vozišču z enokomponentno rumeno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površina označbe nad 1,5 m</t>
    </r>
    <r>
      <rPr>
        <vertAlign val="superscript"/>
        <sz val="8"/>
        <rFont val="Arial"/>
        <family val="2"/>
      </rPr>
      <t xml:space="preserve">2 </t>
    </r>
    <r>
      <rPr>
        <sz val="11"/>
        <rFont val="Arial"/>
        <family val="2"/>
      </rPr>
      <t>(V-37) (</t>
    </r>
    <r>
      <rPr>
        <sz val="11"/>
        <rFont val="Arial"/>
        <family val="2"/>
      </rPr>
      <t>parkirišče</t>
    </r>
    <r>
      <rPr>
        <sz val="11"/>
        <rFont val="Arial"/>
        <family val="2"/>
      </rPr>
      <t>)</t>
    </r>
  </si>
  <si>
    <t>7. TUJE STORITVE:</t>
  </si>
  <si>
    <t>7.9 PRESKUSI, NADZOR IN TEHNIČNA DOKUMENTACIJA</t>
  </si>
  <si>
    <t>79 514</t>
  </si>
  <si>
    <t>PARKIRIŠČE ILIRSKA BISTRICA; ZUNANJA UREDITEV - parkirišče</t>
  </si>
  <si>
    <t>EUR</t>
  </si>
  <si>
    <t xml:space="preserve">Priprava in organizacija gradbišča; izdelava načrta organizacije gradbišča v skladu z varnostnim načrtom; ureditev gradbišča v skladu z načrtom organizacije gradbišča in v skladu z varnostnim načrtom (po končanih delih se teren vzpostavi v prvotno stanje); najem tabel za časa gradnje, za označitev gradbišča, na katerem so navedeni vsi udeleženci pri graditvi objekta, imena, priimki, nazivi in funkcija odgovornih oseb ter ostali podatki. </t>
  </si>
  <si>
    <t>Posek in odstranitev drevesa z deblom premera 11 do 30 cm ter odstranitev vej z odvozom na deponijo.</t>
  </si>
  <si>
    <t>Posek in odstranitev drevesa z deblom premera nad 50 cm ter odstranitev vej z odvozom na deponijo.</t>
  </si>
  <si>
    <t xml:space="preserve">Odstranitev panja s premerom 11 do 30 cm z odvozom na deponijo </t>
  </si>
  <si>
    <t>Odstranitev panja s premerom nad 50 cm z odvozom na deponijo</t>
  </si>
  <si>
    <t>Demontaža športnih objektov (koši) z vso opremo za ponovno montažo na novem igrišču  z odvozom na začasno deponijo</t>
  </si>
  <si>
    <t xml:space="preserve">Demontaža in odvoz športnih objektov (goli) z vso opremo za ponovno montažo na novem igrišču z odvozom na začasno deponijo   </t>
  </si>
  <si>
    <t>Prevoz materiala na stalno deponijo, ki si jo zagotovi izvajalec sam.</t>
  </si>
  <si>
    <t>t</t>
  </si>
  <si>
    <t>Izdelava obrabne plasti iz velikih tlakovcev iz silikatne kamnine velikosti 20cm /20cm /20cm, stiki zaliti s cementno malto na podlagi iz estriha in armiranobetonske plošče debeline 15 cm (izbočen otok)</t>
  </si>
  <si>
    <t>Zakoličba kanalizacijskih jaškov in peskolovov ter postavitev višin</t>
  </si>
  <si>
    <r>
      <t>Zasip cevne drenaže z zmesjo kamnitih zrn, obvito z geosintetikom, z 0,41 do 0,8m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>1</t>
    </r>
  </si>
  <si>
    <r>
      <t>Zasip kanalizacijskih cevi z zmesjo kamnitih zrn 0,41 do 0,8m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>1</t>
    </r>
  </si>
  <si>
    <r>
      <t>Zasip kanalizacijskih cevi  s tamponom, 0,41 do 0,8m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>1</t>
    </r>
  </si>
  <si>
    <t>OPOMBA: Stalno deponijo in začasno deponijo za materiale nastale pri rušitvah, za izkopne materiale, panje in vejevje, si zagotovi izvajalec sam.</t>
  </si>
  <si>
    <t xml:space="preserve">REKAPITULACIJA - SKUPAJ </t>
  </si>
  <si>
    <t>JAVNA RAZSVETLJAVA</t>
  </si>
  <si>
    <t>ELEKTROMONTAŽNI DEL</t>
  </si>
  <si>
    <t>grn</t>
  </si>
  <si>
    <t>PVC opozorilni trak</t>
  </si>
  <si>
    <t>Plastični ščitnik</t>
  </si>
  <si>
    <t>Valjanec Fe Zn 25x4 mm in priklop na  vse kandelabre JR, vse kovinske elemente in vse kovinske ograje</t>
  </si>
  <si>
    <t>Meritve, pregledi in izdaja atestov</t>
  </si>
  <si>
    <t>Nepredvidena dela z vpisom v gradbeni dnevnik</t>
  </si>
  <si>
    <t>Zavarovanje gradbišča ob  cesti  pri uvlačenju kablov in pri postavitvi kandelabrov</t>
  </si>
  <si>
    <t>Strojni in deloma ročni izkop kabelskega kanala v pločniku dimenzije 0,4x1,0m globine</t>
  </si>
  <si>
    <t>m3</t>
  </si>
  <si>
    <t xml:space="preserve">Strojni in deloma ročni izkop kabelskega kanala v cestišču dimenzije 0.4x1.2m globine </t>
  </si>
  <si>
    <t>Dobava, polaganje in spajanje 1. cevne kanalizacije (1 x stigmaflex cev prereza110 mm), komplet</t>
  </si>
  <si>
    <t>Beton MB 15 za obbetoniranje cevi pod cestiščem</t>
  </si>
  <si>
    <t>Zasip kabelskega jarka z izkopanim materialom</t>
  </si>
  <si>
    <t>Dobava in vgradnja peska granulacije od 3 do 7 mm in nabijanje v slojih</t>
  </si>
  <si>
    <t>Dobava in vgradnja tamponskega gramoza in nabijanje v slojih</t>
  </si>
  <si>
    <t>Odvoz odvečnega materijala</t>
  </si>
  <si>
    <t>Izkop in komplet izdelava tipskega betonskega jaška Fi 80 cm, pokrov IMP (LTŽ pokrov)</t>
  </si>
  <si>
    <t>Rezanje asfalta na pločniku</t>
  </si>
  <si>
    <t>m2</t>
  </si>
  <si>
    <t>Asfaltiranje pločnika</t>
  </si>
  <si>
    <t>Zakoličba nove trase JR  kanalizacije</t>
  </si>
  <si>
    <t>Izvedba križanj sSN kanalizacijo</t>
  </si>
  <si>
    <t>Izvedba križanj z meteorno kanalizacijo</t>
  </si>
  <si>
    <t>Izvedba križanj z vodovodom</t>
  </si>
  <si>
    <t xml:space="preserve"> SKUPAJ</t>
  </si>
  <si>
    <t>Kabel NAYY 4x16+2,5 mm2 uvlečen v kabelsko kanalizacijo</t>
  </si>
  <si>
    <t>Izdelava kabelskih končnikov 4x16 mm2 AlCu, montaža kabelskih čevljev in priklop kabla v posamezni svetilki</t>
  </si>
  <si>
    <t>Priklop kabla v obstoječem kandelabru. Komplet z zamenjavo priključne ploščice v kandelabru in vgraditvijo varovalk in priklopom kabla na priklopna mesta</t>
  </si>
  <si>
    <t>Kandelaber tipski h=8 m od tal, vroče cinkan opremljen s priključno ploščico in varovalko za priklop. svetilke, ožičen in postavljen v projektiran temelj. Komplet dobava  stebra, in postavitev ter ostala montažna dela z vsem materialom. Kandelaber mora zadovoljevati zahteve vetrne cone C.
Kot na primer tip EL-GO 8m, ali KORS CRS-2B 8, ali ustrezni</t>
  </si>
  <si>
    <t>Kandelaber tipski h=6 m od tal, vroče cinkan opremljen s priključno ploščico in varovalko za priklop. svetilke, ožičen in postavljen v projektiran temelj. Komplet dobava  stebra, in postavitev ter ostala montažna dela z vsem materialom. Kandelaber mora zadovoljevati zahteve vetrne cone C.
Kot na primer tip EL-GO 6m, ali KORS CRS-2B, ali ustrezni</t>
  </si>
  <si>
    <t>Svetilka z visokotlačno metalhalogeno sijalko 100W, za montažo na kandelaber,  z aluminijastim reflektorjem, visok sijaj, cestna široka porazdelitev; s prozornim pokrovom  z VVG, kompenzirano  ohišje i iz tlačno ulitega aluminija, v  kovinsko sivi barvi (DB 702S); svetlobnotehnični pokrov sijalke iz enoslojnega varnostnega stekla (EVS/EGS)
Zaščitna stopnja: IP66
Zaščitni razred: ZR I
SVETILKA MORA BITI ODOBRENA S STRANI VZRŽEVALCA JAVNE RAZSVETLJAVE -  JAVNA RAZSVETLJAVA LJUBLJANA</t>
  </si>
  <si>
    <t>Svetilka z visokotlačno metalhalogeno sijalko 70W, za montažo na kandelaber,  z aluminijastim reflektorjem, visok sijaj, cestna široka porazdelitev; s prozornim pokrovom  z VVG, kompenzirano  ohišje i iz tlačno ulitega aluminija, v  kovinsko sivi barvi (DB 702S); svetlobnotehnični pokrov sijalke iz enoslojnega varnostnega stekla (EVS/EGS)
Zaščitna stopnja: IP66
Zaščitni razred: ZR I  
SVETILKA MORA BITI ODOBRENA S STRANI VZRŽEVALCA JAVNE RAZSVETLJAVE -  JAVNA RAZSVETLJAVA LJUBLJANA</t>
  </si>
  <si>
    <t xml:space="preserve">Izkop in komplet izdelava tipskega temelja za steber JR, h=8 m od tal </t>
  </si>
  <si>
    <t xml:space="preserve">Izkop in komplet izdelava tipskega temelja za steber JR, h=6 m od tal </t>
  </si>
  <si>
    <t>Izdelava uvoda stigmaflex cevi 110 mm v obstoječ jašek vključno z razbijanjem in zidarskimi zaključki po končanih delih.</t>
  </si>
  <si>
    <t>%</t>
  </si>
  <si>
    <t xml:space="preserve">SKUPAJ </t>
  </si>
  <si>
    <t xml:space="preserve">GRADBENI DEL  </t>
  </si>
  <si>
    <t>PARKIRIŠČE</t>
  </si>
  <si>
    <t>JAVNA RAZSVETLJAVA PARKIRIŠČE ELEKTROMONTAŽNI DEL</t>
  </si>
  <si>
    <t>GRADBENI DEL PARKIRIŠČE</t>
  </si>
  <si>
    <t>Zaščita gradbišča pri izkopu</t>
  </si>
  <si>
    <t>Stroški nadzora Elektro Primorska</t>
  </si>
  <si>
    <t xml:space="preserve">Opomba: pri postavki 19 navesti %, ki ga nudi ponudnik! </t>
  </si>
  <si>
    <t>Pripravljalna in zaključna dela ( ___% vrednosti post. 1 do 18 )</t>
  </si>
  <si>
    <t xml:space="preserve">Opomba: pri postavkah 14 in 15 navesti %, ki ju nudi ponudnik! </t>
  </si>
  <si>
    <t>Drobni material ( ___% vrednosti post. 1 do 13 )</t>
  </si>
  <si>
    <t>Manipulativni stroški , priprava materiala in dela ( ___% vrednosti post. 1 do 14 )</t>
  </si>
  <si>
    <t>Izdelava PID</t>
  </si>
  <si>
    <t>REKONSTRUKCIJA PARKIRIŠČA OB DOMU NA VIDMU</t>
  </si>
  <si>
    <t>Sidranje nove krone zidu v obstoječ zid z rebrasto armaturo; palice Ф12, dolžine 25 cm na medsebojni razdalji 40 cm, luknje zvrtane v obstoječ zid Ф 14 in zapolnjene s posebno lepilno maso, vključno z vsemi deli</t>
  </si>
  <si>
    <t xml:space="preserve">     PRILOGA 1.21</t>
  </si>
  <si>
    <t xml:space="preserve">     PRILOGA 1.22</t>
  </si>
  <si>
    <t xml:space="preserve">     PRILOGA 1.23</t>
  </si>
  <si>
    <t xml:space="preserve">Zavarovanje gradbišča v času gradnje. Ureditev delne oziroma popolne zapore občinske ceste v območju gradnje z vsemi obvestilnimi tablami. V ceni so zajeti stroški izdelave elaborata, pridobitve dovoljenja za zaporo občinske ceste in postavitev ustrezne prometne signalizacije ter obveščanje v javnih medijih o zaporah, za ves čas gradnje. </t>
  </si>
  <si>
    <t>R E K A P I T U L A C I J A</t>
  </si>
  <si>
    <t>I.</t>
  </si>
  <si>
    <t>SREDNJENAPETOSTNO OMREŽJE   (SNO)</t>
  </si>
  <si>
    <t>s</t>
  </si>
  <si>
    <t>A</t>
  </si>
  <si>
    <t>GRADBENA DELA  ZA SNO</t>
  </si>
  <si>
    <t>B</t>
  </si>
  <si>
    <t>ELEKTROMONTAŽNA DELA ZA SNO</t>
  </si>
  <si>
    <t>II.</t>
  </si>
  <si>
    <t>NIZKONAPETOSTNO OMREŽJE   (NNO)</t>
  </si>
  <si>
    <t>GRADBENA DELA  ZA NNO</t>
  </si>
  <si>
    <t>ELEKTROMONTAŽNA DELA ZA NNO</t>
  </si>
  <si>
    <t>III.</t>
  </si>
  <si>
    <t>PROJEKTANTSKI NADZOR</t>
  </si>
  <si>
    <t>SKUPAJ REKAPITULACIJA        ( brez DDV)</t>
  </si>
  <si>
    <t>Srednjenapetostno omrežje   (SNO)</t>
  </si>
  <si>
    <t>me</t>
  </si>
  <si>
    <t>količina</t>
  </si>
  <si>
    <t>znesek/kos</t>
  </si>
  <si>
    <t>skupaj EUR</t>
  </si>
  <si>
    <t>Dobava, vgradnja, izdelava, montaža in preizkus</t>
  </si>
  <si>
    <t>GRADBENA DELA za SNO</t>
  </si>
  <si>
    <t>Zakoličba obstoječih komunalnih naprav na obravnavanem območju</t>
  </si>
  <si>
    <t xml:space="preserve"> Zakoličba trase predvidene SN kabelske kanalizacije</t>
  </si>
  <si>
    <t>Strojni in deloma ročni izkop kabelskega kanala v terenu IV. ktg.dim 0,6 x 0,9 m, izdelava podloge iz suhega betona C8/10 v sloju 10 cm, dobava in polaganje 2x stigmafleks cevi premera 160 mm (vključno z distančniki, čepi, tesnili, koleni, ...), obbetoniranje z betonom C8/10 v sloju 10 cm nad temenom cevi, zasip s tamponskim gramozom ter nabijanje v slojih po 20 cm, dobava in polaganje ozemljilnega valjanca in PVC opozorilnega traku, nakladanje in odvoz materiala na stalno deponijo po izboru izvajalca z vsemi stroški deponiranja</t>
  </si>
  <si>
    <t>Strojni in deloma ročni izkop kabelskega kanala v terenu IV. ktg.dim 0,4 x 0,9 m, izdelava podloge iz suhega betona C8/10 v sloju 10 cm, dobava in polaganje 2x stigmafleks cevi premera 160 mm (vključno z distančniki, čepi, tesnili, koleni, ...), zasip s peskom granulacije 4-8mm v sloju 10 cm nad temenom cevi, zasip s tamponskim gramozom ter nabijanje v slojih po 20 cm, dobava in polaganje ozemljilnega valjanca in PVC opozorilnega traku, nakladanje in odvoz materiala na stalno deponijo po izboru izvajalca z vsemi stroški deponiranja</t>
  </si>
  <si>
    <t xml:space="preserve"> Izdelava jaška dim.: 2,0x1,2x1,2m gl.z  2 x   pokrovom za težki promet 400kN z napisom "ELEKTRIKA"</t>
  </si>
  <si>
    <t xml:space="preserve"> Izdelava jaška dim.: 1,5x1,5x1,0m gl. z 2x  pokrovom za težki promet 400kN z napisom "ELEKTRIKA"</t>
  </si>
  <si>
    <t xml:space="preserve">  </t>
  </si>
  <si>
    <t>Izdelava križanj z ostalimi komunalnimi vodi</t>
  </si>
  <si>
    <t>Stigmaflex cev, dobava in montaža - fi 160mm</t>
  </si>
  <si>
    <t>Izdelava osnov za vnos v kataster komunalnih vodov</t>
  </si>
  <si>
    <t>kpl</t>
  </si>
  <si>
    <t>Rezkanje asfalta v debelini cca 4 cm z odvozom asfaltne zmesi v deponijo po izbiri investitorja. V ceno so vključene tudi vse takse in drugi stroški, ki so povezani s trajnim deponiranjem oziroma recikliranjem</t>
  </si>
  <si>
    <t>Zasek oziroma rezanje obstoječega asfalta debeline do 10 cm.</t>
  </si>
  <si>
    <t>Rušenje obstoječe asfaltne prevleke debeline do 10 cm z nakladanjem na prevozno sredstvo in odvozom na trajno deponijo po izbiri izvajalca. V ceno vključene tudi vse takse in drugi stroški, ki so povezani s trajnim deponiranjem oziroma recikliranjem</t>
  </si>
  <si>
    <t xml:space="preserve">SKUPAJ GRADBENA DELA ZA SNO </t>
  </si>
  <si>
    <t>B.</t>
  </si>
  <si>
    <t>ELEKTROMONTAŽNA DELA za SNO</t>
  </si>
  <si>
    <t>skupaj</t>
  </si>
  <si>
    <t>ELEKTROINSTALACIJE (dobava in montaža). Navedbe proizvajalcev, tipov in nazivov opreme in materialov v popisu del so navedene le kot primer, katere lastnosti (kvaliteta, dizajn, izgled in podobno) naj bi imela projektirana oprema!!</t>
  </si>
  <si>
    <t>Vključeno v cenah: Dobava, prevoz, montaža, preizkus, drobni, vezni in pritrdilni material, manipulativni stroški, pripravljalna in zaključna dela ter odstranjevanje odpadkov v skladu s predpisi</t>
  </si>
  <si>
    <t>ELEKTROMONTAŽNA DELA</t>
  </si>
  <si>
    <t>Dobava, prevoz, montaža, preizkus, svetlobni viri, predstikalne naprave, vezni in pritrdilni material</t>
  </si>
  <si>
    <t>Pripravljalna in zaključna dela ter manipulativni</t>
  </si>
  <si>
    <r>
      <t>Dobava in uvlačenje kabla XHE 49 - A 1 x 150/25 mm</t>
    </r>
    <r>
      <rPr>
        <vertAlign val="superscript"/>
        <sz val="10"/>
        <rFont val="Arial"/>
        <family val="2"/>
      </rPr>
      <t>2</t>
    </r>
  </si>
  <si>
    <t>Kabelska glava Raychem, POLT-24D/1XI</t>
  </si>
  <si>
    <t xml:space="preserve">     ( za priklop kabla na vodno celico v TP )</t>
  </si>
  <si>
    <t>gar</t>
  </si>
  <si>
    <t>Kabelska spojka Raychem, SXSU 5131</t>
  </si>
  <si>
    <r>
      <t xml:space="preserve">     z kabelskimi tulci 3 x Al 150mm</t>
    </r>
    <r>
      <rPr>
        <vertAlign val="superscript"/>
        <sz val="10"/>
        <rFont val="Arial"/>
        <family val="2"/>
      </rPr>
      <t>2</t>
    </r>
  </si>
  <si>
    <t>Napisne tablice na VN kablih v vseh jaških in v TP</t>
  </si>
  <si>
    <t>Meritve na VN kablovodu in izdaja merilnih listov</t>
  </si>
  <si>
    <t>Nadzor s strani distribucije</t>
  </si>
  <si>
    <t>h</t>
  </si>
  <si>
    <t>SKUPAJ ELEKTROMONTAŽNA DELA ZA SNO</t>
  </si>
  <si>
    <t>Nizkonapetostno omrežje   (NNO)</t>
  </si>
  <si>
    <t>GRADBENA DELA za NNO</t>
  </si>
  <si>
    <t xml:space="preserve"> Zakoličba obstoječih komunalnih naprav na obravnavanem območju</t>
  </si>
  <si>
    <t xml:space="preserve"> Zakoličba trase predvidene NN kabelske kanalizacije</t>
  </si>
  <si>
    <t>Strojni in deloma ročni izkop kabelskega kanala v terenu IV. ktg.dim 0,4 x 0,9 m, izdelava podloge iz suhega betona C8/10 v sloju 10 cm, dobava in polaganje 3 x stigmafleks cevi premera 110 mm (vključno z distančniki, čepi, tesnili, koleni, ...), obbetoniranje z betonom C8/10 v sloju 10 cm nad temenom cevi, zasip s tamponskim gramozom ter nabijanje v slojih po 20 cm, dobava in polaganje ozemljilnega valjanca in PVC opozorilnega traku, nakladanje in odvoz materiala na stalno deponijo po izboru izvajalca z vsemi stroški deponiranja</t>
  </si>
  <si>
    <t xml:space="preserve"> Izdelava jaška dim.: 1,2x1,2x1,0m gl.s  pokrovom za težki promet 400kN z napisom "ELEKTRIKA"</t>
  </si>
  <si>
    <t>SKUPAJ GRADBENA DELA ZA NNO</t>
  </si>
  <si>
    <t>ELEKTROMONTAŽNA DELA za NNO</t>
  </si>
  <si>
    <t>- 4x150+2,5 mm2</t>
  </si>
  <si>
    <t>Kabel NAYY-J položen v kabelsko kanalizacijo, skupaj s kabelskimi končniki in priklopom (smer Župančičeva)</t>
  </si>
  <si>
    <t>Izdelava kabelske spojke za kabel 4x150mm2 Al</t>
  </si>
  <si>
    <t>Križne spojke za pocinkan trak FeZn 25x4mm</t>
  </si>
  <si>
    <t>Meritve na NN kablovodu in izdaja merilnih listov</t>
  </si>
  <si>
    <t>Nadzor s strani elektrodistribucije</t>
  </si>
  <si>
    <t>Zaščita gradbišča</t>
  </si>
  <si>
    <t>SKUPAJ ELEKTROMONTAŽNA DELA ZA NNO</t>
  </si>
  <si>
    <t xml:space="preserve"> stroški</t>
  </si>
  <si>
    <r>
      <t xml:space="preserve">     s kabelskimi čevlji 3 x AlCu 150mm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/16mm</t>
    </r>
  </si>
  <si>
    <t xml:space="preserve">     ( 3 x 187 m )</t>
  </si>
  <si>
    <t>8. DODATNA IN NEPREDVIDENA DELA              (ocena izvajalca)</t>
  </si>
  <si>
    <t>m1</t>
  </si>
  <si>
    <t>PRESTAVITEV OBSTOJEČIH SN in NN VODOV</t>
  </si>
  <si>
    <t>Drobni material  ( ___% vrednosti post. 1 do 3 )</t>
  </si>
  <si>
    <t xml:space="preserve">Opomba: pri postavki 4 navesti %, ki ga nudi ponudnik! </t>
  </si>
  <si>
    <t xml:space="preserve">ELEKTROINSTALACIJE - javna razsvetljava in prestavitve   </t>
  </si>
  <si>
    <t>ELEKTROINSTALACIJE - JAVNA RAZSVETLJAVA IN PRESTAVITVE</t>
  </si>
  <si>
    <t>PRESTAVITVE OBSTOJEČIH SNO IN NNO VODOV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</si>
</sst>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_S_I_T"/>
    <numFmt numFmtId="174" formatCode="0.0%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"/>
    <numFmt numFmtId="184" formatCode="#,##0.0"/>
    <numFmt numFmtId="185" formatCode="0.0000"/>
    <numFmt numFmtId="186" formatCode="#,##0.000"/>
    <numFmt numFmtId="187" formatCode="dd/\ mmm/\ yy"/>
    <numFmt numFmtId="188" formatCode=";;;"/>
    <numFmt numFmtId="189" formatCode="&quot;True&quot;;&quot;True&quot;;&quot;False&quot;"/>
    <numFmt numFmtId="190" formatCode="&quot;On&quot;;&quot;On&quot;;&quot;Off&quot;"/>
    <numFmt numFmtId="191" formatCode="dd/mm/yy"/>
    <numFmt numFmtId="192" formatCode="#,##0.00\ [$SIT-424];[Red]\-#,##0.00\ [$SIT-424]"/>
    <numFmt numFmtId="193" formatCode="_ * #,##0.00_-\ _S_I_T_ ;_ * #,##0.00\-\ _S_I_T_ ;_ * &quot;-&quot;??_-\ _S_I_T_ ;_ @_ "/>
    <numFmt numFmtId="194" formatCode="#,##0.00&quot; &quot;;&quot;-&quot;#,##0.00&quot; &quot;"/>
    <numFmt numFmtId="195" formatCode="_-* #,##0.000\ _S_I_T_-;\-* #,##0.000\ _S_I_T_-;_-* &quot;-&quot;??\ _S_I_T_-;_-@_-"/>
    <numFmt numFmtId="196" formatCode="#,##0.00_ ;\-#,##0.00\ "/>
    <numFmt numFmtId="197" formatCode="#,##0.00\ &quot;€&quot;"/>
    <numFmt numFmtId="198" formatCode="#,##0.00\ [$€-1]"/>
  </numFmts>
  <fonts count="10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sz val="11"/>
      <color indexed="6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sz val="12"/>
      <name val="Symbol"/>
      <family val="1"/>
    </font>
    <font>
      <b/>
      <sz val="12"/>
      <name val="Calibri"/>
      <family val="2"/>
    </font>
    <font>
      <sz val="12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30"/>
      <name val="Arial"/>
      <family val="2"/>
    </font>
    <font>
      <sz val="11"/>
      <color indexed="54"/>
      <name val="Arial"/>
      <family val="2"/>
    </font>
    <font>
      <sz val="10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30"/>
      <name val="Arial CE"/>
      <family val="2"/>
    </font>
    <font>
      <sz val="10"/>
      <color indexed="30"/>
      <name val="Arial"/>
      <family val="2"/>
    </font>
    <font>
      <sz val="11"/>
      <color indexed="63"/>
      <name val="Arial CE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6" tint="-0.4999699890613556"/>
      <name val="Arial"/>
      <family val="2"/>
    </font>
    <font>
      <sz val="11"/>
      <color theme="8" tint="-0.24997000396251678"/>
      <name val="Arial"/>
      <family val="2"/>
    </font>
    <font>
      <b/>
      <sz val="11"/>
      <color theme="8" tint="-0.24997000396251678"/>
      <name val="Arial"/>
      <family val="2"/>
    </font>
    <font>
      <sz val="11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10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11"/>
      <color rgb="FF0070C0"/>
      <name val="Arial"/>
      <family val="2"/>
    </font>
    <font>
      <sz val="11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sz val="11"/>
      <color rgb="FF0070C0"/>
      <name val="Arial CE"/>
      <family val="2"/>
    </font>
    <font>
      <sz val="10"/>
      <color rgb="FF0070C0"/>
      <name val="Arial"/>
      <family val="2"/>
    </font>
    <font>
      <sz val="11"/>
      <color theme="6" tint="-0.4999699890613556"/>
      <name val="Arial CE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" fillId="0" borderId="0">
      <alignment/>
      <protection/>
    </xf>
    <xf numFmtId="0" fontId="70" fillId="2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30" fillId="0" borderId="0">
      <alignment/>
      <protection/>
    </xf>
    <xf numFmtId="0" fontId="7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8" fillId="0" borderId="6" applyNumberFormat="0" applyFill="0" applyAlignment="0" applyProtection="0"/>
    <xf numFmtId="0" fontId="79" fillId="30" borderId="7" applyNumberFormat="0" applyAlignment="0" applyProtection="0"/>
    <xf numFmtId="0" fontId="80" fillId="21" borderId="8" applyNumberFormat="0" applyAlignment="0" applyProtection="0"/>
    <xf numFmtId="0" fontId="8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8" applyNumberFormat="0" applyAlignment="0" applyProtection="0"/>
    <xf numFmtId="0" fontId="83" fillId="0" borderId="9" applyNumberFormat="0" applyFill="0" applyAlignment="0" applyProtection="0"/>
  </cellStyleXfs>
  <cellXfs count="5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/>
    </xf>
    <xf numFmtId="0" fontId="9" fillId="0" borderId="0" xfId="0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18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3" fontId="10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184" fontId="10" fillId="0" borderId="18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horizontal="left" vertical="top"/>
    </xf>
    <xf numFmtId="0" fontId="11" fillId="0" borderId="19" xfId="0" applyFont="1" applyFill="1" applyBorder="1" applyAlignment="1">
      <alignment vertical="top"/>
    </xf>
    <xf numFmtId="3" fontId="11" fillId="0" borderId="19" xfId="0" applyNumberFormat="1" applyFont="1" applyFill="1" applyBorder="1" applyAlignment="1">
      <alignment vertical="top"/>
    </xf>
    <xf numFmtId="0" fontId="11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184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 vertical="top"/>
    </xf>
    <xf numFmtId="0" fontId="11" fillId="0" borderId="20" xfId="0" applyFont="1" applyFill="1" applyBorder="1" applyAlignment="1">
      <alignment vertical="top" wrapText="1"/>
    </xf>
    <xf numFmtId="0" fontId="11" fillId="0" borderId="20" xfId="0" applyFont="1" applyFill="1" applyBorder="1" applyAlignment="1">
      <alignment/>
    </xf>
    <xf numFmtId="184" fontId="11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0" fontId="84" fillId="0" borderId="0" xfId="0" applyFont="1" applyFill="1" applyBorder="1" applyAlignment="1">
      <alignment vertical="top"/>
    </xf>
    <xf numFmtId="3" fontId="84" fillId="0" borderId="0" xfId="0" applyNumberFormat="1" applyFont="1" applyFill="1" applyBorder="1" applyAlignment="1">
      <alignment vertical="top"/>
    </xf>
    <xf numFmtId="0" fontId="84" fillId="0" borderId="0" xfId="0" applyFont="1" applyFill="1" applyBorder="1" applyAlignment="1">
      <alignment vertical="top" wrapText="1"/>
    </xf>
    <xf numFmtId="0" fontId="84" fillId="0" borderId="0" xfId="0" applyFont="1" applyFill="1" applyBorder="1" applyAlignment="1">
      <alignment/>
    </xf>
    <xf numFmtId="184" fontId="84" fillId="0" borderId="0" xfId="0" applyNumberFormat="1" applyFont="1" applyFill="1" applyBorder="1" applyAlignment="1">
      <alignment/>
    </xf>
    <xf numFmtId="4" fontId="8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85" fillId="0" borderId="0" xfId="0" applyNumberFormat="1" applyFont="1" applyFill="1" applyBorder="1" applyAlignment="1">
      <alignment vertical="top"/>
    </xf>
    <xf numFmtId="0" fontId="85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191" fontId="11" fillId="0" borderId="19" xfId="0" applyNumberFormat="1" applyFont="1" applyFill="1" applyBorder="1" applyAlignment="1">
      <alignment vertical="top"/>
    </xf>
    <xf numFmtId="0" fontId="11" fillId="0" borderId="19" xfId="34" applyFont="1" applyFill="1" applyBorder="1" applyAlignment="1">
      <alignment/>
      <protection/>
    </xf>
    <xf numFmtId="191" fontId="11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horizontal="center"/>
    </xf>
    <xf numFmtId="0" fontId="0" fillId="0" borderId="0" xfId="34" applyFont="1">
      <alignment/>
      <protection/>
    </xf>
    <xf numFmtId="0" fontId="14" fillId="0" borderId="0" xfId="0" applyFont="1" applyAlignment="1">
      <alignment/>
    </xf>
    <xf numFmtId="0" fontId="11" fillId="0" borderId="0" xfId="34" applyFont="1" applyFill="1" applyBorder="1" applyAlignment="1">
      <alignment/>
      <protection/>
    </xf>
    <xf numFmtId="191" fontId="84" fillId="0" borderId="0" xfId="0" applyNumberFormat="1" applyFont="1" applyFill="1" applyBorder="1" applyAlignment="1">
      <alignment vertical="top"/>
    </xf>
    <xf numFmtId="0" fontId="84" fillId="0" borderId="0" xfId="0" applyFont="1" applyFill="1" applyBorder="1" applyAlignment="1">
      <alignment vertical="top" wrapText="1"/>
    </xf>
    <xf numFmtId="0" fontId="84" fillId="0" borderId="0" xfId="34" applyFont="1" applyFill="1" applyBorder="1" applyAlignment="1">
      <alignment/>
      <protection/>
    </xf>
    <xf numFmtId="0" fontId="10" fillId="0" borderId="0" xfId="0" applyFont="1" applyFill="1" applyAlignment="1">
      <alignment/>
    </xf>
    <xf numFmtId="191" fontId="85" fillId="0" borderId="0" xfId="0" applyNumberFormat="1" applyFont="1" applyFill="1" applyBorder="1" applyAlignment="1">
      <alignment vertical="top"/>
    </xf>
    <xf numFmtId="0" fontId="85" fillId="0" borderId="0" xfId="34" applyFont="1" applyFill="1" applyBorder="1" applyAlignment="1">
      <alignment/>
      <protection/>
    </xf>
    <xf numFmtId="184" fontId="85" fillId="0" borderId="0" xfId="0" applyNumberFormat="1" applyFont="1" applyFill="1" applyBorder="1" applyAlignment="1">
      <alignment/>
    </xf>
    <xf numFmtId="4" fontId="85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 vertical="top"/>
    </xf>
    <xf numFmtId="0" fontId="86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top"/>
    </xf>
    <xf numFmtId="3" fontId="11" fillId="0" borderId="11" xfId="0" applyNumberFormat="1" applyFont="1" applyFill="1" applyBorder="1" applyAlignment="1">
      <alignment vertical="top"/>
    </xf>
    <xf numFmtId="0" fontId="11" fillId="0" borderId="19" xfId="34" applyFont="1" applyFill="1" applyBorder="1" applyAlignment="1">
      <alignment vertical="top" wrapText="1"/>
      <protection/>
    </xf>
    <xf numFmtId="0" fontId="11" fillId="0" borderId="0" xfId="34" applyFont="1" applyFill="1" applyBorder="1" applyAlignment="1">
      <alignment vertical="top" wrapText="1"/>
      <protection/>
    </xf>
    <xf numFmtId="4" fontId="85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 vertical="top"/>
    </xf>
    <xf numFmtId="3" fontId="87" fillId="0" borderId="0" xfId="0" applyNumberFormat="1" applyFont="1" applyFill="1" applyBorder="1" applyAlignment="1">
      <alignment vertical="top"/>
    </xf>
    <xf numFmtId="0" fontId="87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/>
    </xf>
    <xf numFmtId="184" fontId="87" fillId="0" borderId="0" xfId="0" applyNumberFormat="1" applyFont="1" applyFill="1" applyBorder="1" applyAlignment="1">
      <alignment/>
    </xf>
    <xf numFmtId="4" fontId="8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18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88" fillId="0" borderId="0" xfId="0" applyFont="1" applyFill="1" applyBorder="1" applyAlignment="1">
      <alignment vertical="top" wrapText="1"/>
    </xf>
    <xf numFmtId="184" fontId="87" fillId="0" borderId="0" xfId="0" applyNumberFormat="1" applyFont="1" applyFill="1" applyBorder="1" applyAlignment="1">
      <alignment wrapText="1"/>
    </xf>
    <xf numFmtId="184" fontId="85" fillId="0" borderId="0" xfId="0" applyNumberFormat="1" applyFont="1" applyFill="1" applyBorder="1" applyAlignment="1">
      <alignment wrapText="1"/>
    </xf>
    <xf numFmtId="0" fontId="11" fillId="0" borderId="19" xfId="0" applyFont="1" applyBorder="1" applyAlignment="1">
      <alignment vertical="top"/>
    </xf>
    <xf numFmtId="3" fontId="11" fillId="0" borderId="19" xfId="0" applyNumberFormat="1" applyFont="1" applyBorder="1" applyAlignment="1">
      <alignment vertical="top"/>
    </xf>
    <xf numFmtId="0" fontId="11" fillId="0" borderId="19" xfId="0" applyFont="1" applyBorder="1" applyAlignment="1">
      <alignment vertical="top" wrapText="1"/>
    </xf>
    <xf numFmtId="0" fontId="11" fillId="0" borderId="19" xfId="34" applyFont="1" applyBorder="1" applyAlignment="1">
      <alignment/>
      <protection/>
    </xf>
    <xf numFmtId="184" fontId="11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34" applyFont="1" applyBorder="1" applyAlignment="1">
      <alignment/>
      <protection/>
    </xf>
    <xf numFmtId="18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3" fontId="11" fillId="0" borderId="20" xfId="0" applyNumberFormat="1" applyFont="1" applyBorder="1" applyAlignment="1">
      <alignment vertical="top"/>
    </xf>
    <xf numFmtId="0" fontId="11" fillId="0" borderId="20" xfId="0" applyFont="1" applyBorder="1" applyAlignment="1">
      <alignment wrapText="1"/>
    </xf>
    <xf numFmtId="0" fontId="11" fillId="0" borderId="20" xfId="34" applyFont="1" applyBorder="1" applyAlignment="1">
      <alignment/>
      <protection/>
    </xf>
    <xf numFmtId="184" fontId="11" fillId="0" borderId="20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0" fontId="89" fillId="0" borderId="0" xfId="0" applyFont="1" applyAlignment="1">
      <alignment/>
    </xf>
    <xf numFmtId="0" fontId="11" fillId="0" borderId="0" xfId="0" applyFont="1" applyBorder="1" applyAlignment="1">
      <alignment/>
    </xf>
    <xf numFmtId="4" fontId="85" fillId="0" borderId="0" xfId="0" applyNumberFormat="1" applyFont="1" applyBorder="1" applyAlignment="1">
      <alignment/>
    </xf>
    <xf numFmtId="0" fontId="86" fillId="0" borderId="0" xfId="0" applyFont="1" applyBorder="1" applyAlignment="1">
      <alignment vertical="top" wrapText="1"/>
    </xf>
    <xf numFmtId="3" fontId="85" fillId="0" borderId="0" xfId="0" applyNumberFormat="1" applyFont="1" applyBorder="1" applyAlignment="1">
      <alignment vertical="top"/>
    </xf>
    <xf numFmtId="0" fontId="85" fillId="0" borderId="0" xfId="0" applyFont="1" applyBorder="1" applyAlignment="1">
      <alignment vertical="top" wrapText="1"/>
    </xf>
    <xf numFmtId="0" fontId="85" fillId="0" borderId="0" xfId="0" applyFont="1" applyBorder="1" applyAlignment="1">
      <alignment/>
    </xf>
    <xf numFmtId="184" fontId="85" fillId="0" borderId="0" xfId="0" applyNumberFormat="1" applyFont="1" applyBorder="1" applyAlignment="1">
      <alignment/>
    </xf>
    <xf numFmtId="0" fontId="11" fillId="0" borderId="20" xfId="0" applyFont="1" applyBorder="1" applyAlignment="1">
      <alignment vertical="top"/>
    </xf>
    <xf numFmtId="1" fontId="11" fillId="0" borderId="20" xfId="0" applyNumberFormat="1" applyFont="1" applyFill="1" applyBorder="1" applyAlignment="1" applyProtection="1">
      <alignment horizontal="center" vertical="top" wrapText="1"/>
      <protection locked="0"/>
    </xf>
    <xf numFmtId="1" fontId="11" fillId="0" borderId="20" xfId="0" applyNumberFormat="1" applyFont="1" applyFill="1" applyBorder="1" applyAlignment="1" applyProtection="1">
      <alignment horizontal="left" vertical="top" wrapText="1"/>
      <protection locked="0"/>
    </xf>
    <xf numFmtId="0" fontId="84" fillId="0" borderId="0" xfId="0" applyFont="1" applyBorder="1" applyAlignment="1">
      <alignment vertical="top"/>
    </xf>
    <xf numFmtId="3" fontId="84" fillId="0" borderId="0" xfId="0" applyNumberFormat="1" applyFont="1" applyBorder="1" applyAlignment="1">
      <alignment vertical="top"/>
    </xf>
    <xf numFmtId="0" fontId="84" fillId="0" borderId="0" xfId="0" applyFont="1" applyBorder="1" applyAlignment="1">
      <alignment vertical="top" wrapText="1"/>
    </xf>
    <xf numFmtId="0" fontId="84" fillId="0" borderId="0" xfId="34" applyFont="1" applyBorder="1" applyAlignment="1">
      <alignment/>
      <protection/>
    </xf>
    <xf numFmtId="184" fontId="84" fillId="0" borderId="0" xfId="0" applyNumberFormat="1" applyFont="1" applyBorder="1" applyAlignment="1">
      <alignment/>
    </xf>
    <xf numFmtId="4" fontId="84" fillId="0" borderId="0" xfId="0" applyNumberFormat="1" applyFont="1" applyBorder="1" applyAlignment="1">
      <alignment/>
    </xf>
    <xf numFmtId="0" fontId="85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Border="1" applyAlignment="1">
      <alignment/>
    </xf>
    <xf numFmtId="4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/>
    </xf>
    <xf numFmtId="0" fontId="84" fillId="0" borderId="0" xfId="34" applyFont="1" applyFill="1" applyBorder="1" applyAlignment="1">
      <alignment vertical="top" wrapText="1"/>
      <protection/>
    </xf>
    <xf numFmtId="0" fontId="15" fillId="0" borderId="0" xfId="0" applyFont="1" applyAlignment="1">
      <alignment/>
    </xf>
    <xf numFmtId="0" fontId="11" fillId="0" borderId="20" xfId="0" applyFont="1" applyFill="1" applyBorder="1" applyAlignment="1">
      <alignment vertical="top"/>
    </xf>
    <xf numFmtId="0" fontId="11" fillId="0" borderId="20" xfId="34" applyFont="1" applyFill="1" applyBorder="1" applyAlignment="1">
      <alignment vertical="top" wrapText="1"/>
      <protection/>
    </xf>
    <xf numFmtId="0" fontId="11" fillId="0" borderId="20" xfId="34" applyFont="1" applyFill="1" applyBorder="1" applyAlignment="1">
      <alignment/>
      <protection/>
    </xf>
    <xf numFmtId="0" fontId="92" fillId="0" borderId="0" xfId="0" applyFont="1" applyFill="1" applyBorder="1" applyAlignment="1">
      <alignment vertical="top"/>
    </xf>
    <xf numFmtId="3" fontId="92" fillId="0" borderId="0" xfId="0" applyNumberFormat="1" applyFont="1" applyFill="1" applyBorder="1" applyAlignment="1">
      <alignment vertical="top"/>
    </xf>
    <xf numFmtId="0" fontId="92" fillId="0" borderId="0" xfId="34" applyFont="1" applyFill="1" applyBorder="1" applyAlignment="1">
      <alignment vertical="top" wrapText="1"/>
      <protection/>
    </xf>
    <xf numFmtId="0" fontId="92" fillId="0" borderId="0" xfId="34" applyFont="1" applyFill="1" applyBorder="1" applyAlignment="1">
      <alignment/>
      <protection/>
    </xf>
    <xf numFmtId="184" fontId="92" fillId="0" borderId="0" xfId="0" applyNumberFormat="1" applyFont="1" applyFill="1" applyBorder="1" applyAlignment="1">
      <alignment/>
    </xf>
    <xf numFmtId="4" fontId="92" fillId="0" borderId="0" xfId="0" applyNumberFormat="1" applyFont="1" applyFill="1" applyBorder="1" applyAlignment="1">
      <alignment/>
    </xf>
    <xf numFmtId="1" fontId="11" fillId="0" borderId="20" xfId="34" applyNumberFormat="1" applyFont="1" applyFill="1" applyBorder="1" applyAlignment="1" applyProtection="1">
      <alignment horizontal="justify" vertical="top" wrapText="1"/>
      <protection locked="0"/>
    </xf>
    <xf numFmtId="0" fontId="11" fillId="33" borderId="20" xfId="0" applyFont="1" applyFill="1" applyBorder="1" applyAlignment="1">
      <alignment/>
    </xf>
    <xf numFmtId="184" fontId="11" fillId="0" borderId="20" xfId="34" applyNumberFormat="1" applyFont="1" applyFill="1" applyBorder="1" applyAlignment="1" applyProtection="1">
      <alignment horizontal="right"/>
      <protection/>
    </xf>
    <xf numFmtId="4" fontId="11" fillId="0" borderId="20" xfId="34" applyNumberFormat="1" applyFont="1" applyFill="1" applyBorder="1" applyProtection="1">
      <alignment/>
      <protection locked="0"/>
    </xf>
    <xf numFmtId="1" fontId="11" fillId="0" borderId="0" xfId="34" applyNumberFormat="1" applyFont="1" applyFill="1" applyBorder="1" applyAlignment="1" applyProtection="1">
      <alignment horizontal="center" vertical="top" wrapText="1"/>
      <protection locked="0"/>
    </xf>
    <xf numFmtId="1" fontId="11" fillId="0" borderId="0" xfId="34" applyNumberFormat="1" applyFont="1" applyFill="1" applyBorder="1" applyAlignment="1" applyProtection="1">
      <alignment horizontal="justify" vertical="top" wrapText="1"/>
      <protection locked="0"/>
    </xf>
    <xf numFmtId="2" fontId="11" fillId="0" borderId="0" xfId="34" applyNumberFormat="1" applyFont="1" applyFill="1" applyBorder="1" applyProtection="1">
      <alignment/>
      <protection locked="0"/>
    </xf>
    <xf numFmtId="184" fontId="11" fillId="0" borderId="0" xfId="34" applyNumberFormat="1" applyFont="1" applyFill="1" applyBorder="1" applyAlignment="1" applyProtection="1">
      <alignment horizontal="right"/>
      <protection/>
    </xf>
    <xf numFmtId="4" fontId="11" fillId="0" borderId="0" xfId="34" applyNumberFormat="1" applyFont="1" applyFill="1" applyBorder="1" applyProtection="1">
      <alignment/>
      <protection locked="0"/>
    </xf>
    <xf numFmtId="1" fontId="11" fillId="0" borderId="19" xfId="34" applyNumberFormat="1" applyFont="1" applyFill="1" applyBorder="1" applyAlignment="1" applyProtection="1">
      <alignment horizontal="justify" vertical="top" wrapText="1"/>
      <protection locked="0"/>
    </xf>
    <xf numFmtId="0" fontId="11" fillId="33" borderId="19" xfId="0" applyFont="1" applyFill="1" applyBorder="1" applyAlignment="1">
      <alignment/>
    </xf>
    <xf numFmtId="184" fontId="11" fillId="0" borderId="19" xfId="34" applyNumberFormat="1" applyFont="1" applyFill="1" applyBorder="1" applyAlignment="1" applyProtection="1">
      <alignment horizontal="right"/>
      <protection/>
    </xf>
    <xf numFmtId="4" fontId="11" fillId="0" borderId="11" xfId="34" applyNumberFormat="1" applyFont="1" applyFill="1" applyBorder="1" applyProtection="1">
      <alignment/>
      <protection locked="0"/>
    </xf>
    <xf numFmtId="0" fontId="11" fillId="0" borderId="19" xfId="0" applyFont="1" applyFill="1" applyBorder="1" applyAlignment="1">
      <alignment wrapText="1"/>
    </xf>
    <xf numFmtId="0" fontId="11" fillId="0" borderId="13" xfId="34" applyFont="1" applyFill="1" applyBorder="1" applyAlignment="1">
      <alignment/>
      <protection/>
    </xf>
    <xf numFmtId="0" fontId="92" fillId="0" borderId="0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184" fontId="11" fillId="0" borderId="21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93" fillId="0" borderId="0" xfId="0" applyNumberFormat="1" applyFont="1" applyFill="1" applyBorder="1" applyAlignment="1">
      <alignment vertical="top"/>
    </xf>
    <xf numFmtId="0" fontId="93" fillId="0" borderId="0" xfId="0" applyFont="1" applyFill="1" applyBorder="1" applyAlignment="1">
      <alignment vertical="top"/>
    </xf>
    <xf numFmtId="0" fontId="93" fillId="0" borderId="0" xfId="34" applyFont="1" applyFill="1" applyBorder="1" applyAlignment="1">
      <alignment vertical="top" wrapText="1"/>
      <protection/>
    </xf>
    <xf numFmtId="0" fontId="93" fillId="0" borderId="0" xfId="34" applyFont="1" applyFill="1" applyBorder="1" applyAlignment="1">
      <alignment/>
      <protection/>
    </xf>
    <xf numFmtId="184" fontId="93" fillId="0" borderId="0" xfId="0" applyNumberFormat="1" applyFont="1" applyFill="1" applyBorder="1" applyAlignment="1">
      <alignment/>
    </xf>
    <xf numFmtId="4" fontId="93" fillId="0" borderId="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0" fontId="11" fillId="0" borderId="0" xfId="34" applyFont="1" applyFill="1" applyBorder="1" applyAlignment="1">
      <alignment vertical="top" wrapText="1"/>
      <protection/>
    </xf>
    <xf numFmtId="0" fontId="10" fillId="0" borderId="0" xfId="0" applyFont="1" applyBorder="1" applyAlignment="1">
      <alignment horizontal="left" vertical="top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justify"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0" fontId="11" fillId="0" borderId="11" xfId="0" applyFont="1" applyFill="1" applyBorder="1" applyAlignment="1">
      <alignment vertical="top"/>
    </xf>
    <xf numFmtId="4" fontId="11" fillId="0" borderId="20" xfId="0" applyNumberFormat="1" applyFont="1" applyFill="1" applyBorder="1" applyAlignment="1" applyProtection="1">
      <alignment/>
      <protection locked="0"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184" fontId="17" fillId="0" borderId="0" xfId="0" applyNumberFormat="1" applyFont="1" applyAlignment="1">
      <alignment/>
    </xf>
    <xf numFmtId="4" fontId="93" fillId="0" borderId="0" xfId="0" applyNumberFormat="1" applyFont="1" applyBorder="1" applyAlignment="1">
      <alignment/>
    </xf>
    <xf numFmtId="192" fontId="11" fillId="0" borderId="20" xfId="0" applyNumberFormat="1" applyFont="1" applyBorder="1" applyAlignment="1" applyProtection="1">
      <alignment vertical="top" wrapText="1"/>
      <protection locked="0"/>
    </xf>
    <xf numFmtId="1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/>
      <protection locked="0"/>
    </xf>
    <xf numFmtId="0" fontId="93" fillId="0" borderId="0" xfId="0" applyFont="1" applyBorder="1" applyAlignment="1">
      <alignment vertical="top"/>
    </xf>
    <xf numFmtId="3" fontId="95" fillId="0" borderId="0" xfId="0" applyNumberFormat="1" applyFont="1" applyBorder="1" applyAlignment="1">
      <alignment vertical="top"/>
    </xf>
    <xf numFmtId="0" fontId="93" fillId="0" borderId="0" xfId="0" applyFont="1" applyBorder="1" applyAlignment="1">
      <alignment vertical="top" wrapText="1"/>
    </xf>
    <xf numFmtId="184" fontId="93" fillId="0" borderId="0" xfId="0" applyNumberFormat="1" applyFont="1" applyBorder="1" applyAlignment="1">
      <alignment/>
    </xf>
    <xf numFmtId="0" fontId="93" fillId="0" borderId="0" xfId="0" applyFont="1" applyBorder="1" applyAlignment="1">
      <alignment/>
    </xf>
    <xf numFmtId="0" fontId="11" fillId="0" borderId="20" xfId="0" applyFont="1" applyFill="1" applyBorder="1" applyAlignment="1" applyProtection="1">
      <alignment horizontal="center" vertical="top" wrapText="1"/>
      <protection locked="0"/>
    </xf>
    <xf numFmtId="0" fontId="11" fillId="0" borderId="20" xfId="0" applyFont="1" applyFill="1" applyBorder="1" applyAlignment="1" applyProtection="1">
      <alignment horizontal="justify" vertical="top" wrapText="1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4" fontId="11" fillId="0" borderId="23" xfId="0" applyNumberFormat="1" applyFont="1" applyFill="1" applyBorder="1" applyAlignment="1" applyProtection="1">
      <alignment/>
      <protection locked="0"/>
    </xf>
    <xf numFmtId="3" fontId="11" fillId="0" borderId="20" xfId="0" applyNumberFormat="1" applyFont="1" applyFill="1" applyBorder="1" applyAlignment="1">
      <alignment horizontal="center" vertical="top"/>
    </xf>
    <xf numFmtId="0" fontId="11" fillId="0" borderId="20" xfId="0" applyFont="1" applyBorder="1" applyAlignment="1">
      <alignment horizontal="justify" vertical="top"/>
    </xf>
    <xf numFmtId="184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justify" vertical="top"/>
    </xf>
    <xf numFmtId="184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3" fontId="18" fillId="0" borderId="19" xfId="0" applyNumberFormat="1" applyFont="1" applyBorder="1" applyAlignment="1">
      <alignment vertical="top"/>
    </xf>
    <xf numFmtId="0" fontId="18" fillId="0" borderId="19" xfId="0" applyFont="1" applyBorder="1" applyAlignment="1">
      <alignment vertical="top" wrapText="1"/>
    </xf>
    <xf numFmtId="0" fontId="18" fillId="0" borderId="19" xfId="0" applyFont="1" applyBorder="1" applyAlignment="1">
      <alignment/>
    </xf>
    <xf numFmtId="184" fontId="18" fillId="0" borderId="19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0" fontId="84" fillId="0" borderId="0" xfId="0" applyFont="1" applyBorder="1" applyAlignment="1">
      <alignment vertical="top" wrapText="1"/>
    </xf>
    <xf numFmtId="2" fontId="8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4" fontId="96" fillId="0" borderId="0" xfId="0" applyNumberFormat="1" applyFont="1" applyBorder="1" applyAlignment="1">
      <alignment/>
    </xf>
    <xf numFmtId="0" fontId="98" fillId="0" borderId="0" xfId="0" applyFont="1" applyBorder="1" applyAlignment="1">
      <alignment/>
    </xf>
    <xf numFmtId="184" fontId="98" fillId="0" borderId="0" xfId="0" applyNumberFormat="1" applyFont="1" applyBorder="1" applyAlignment="1">
      <alignment/>
    </xf>
    <xf numFmtId="4" fontId="98" fillId="0" borderId="0" xfId="0" applyNumberFormat="1" applyFont="1" applyBorder="1" applyAlignment="1">
      <alignment/>
    </xf>
    <xf numFmtId="0" fontId="11" fillId="0" borderId="1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0" xfId="0" applyFont="1" applyFill="1" applyBorder="1" applyAlignment="1" applyProtection="1">
      <alignment horizontal="center" vertical="top"/>
      <protection locked="0"/>
    </xf>
    <xf numFmtId="0" fontId="11" fillId="0" borderId="20" xfId="0" applyFont="1" applyFill="1" applyBorder="1" applyAlignment="1" applyProtection="1">
      <alignment horizontal="justify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justify" vertical="top"/>
      <protection locked="0"/>
    </xf>
    <xf numFmtId="4" fontId="5" fillId="0" borderId="0" xfId="0" applyNumberFormat="1" applyFont="1" applyBorder="1" applyAlignment="1">
      <alignment/>
    </xf>
    <xf numFmtId="0" fontId="11" fillId="0" borderId="2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1" fillId="0" borderId="19" xfId="0" applyFont="1" applyBorder="1" applyAlignment="1">
      <alignment/>
    </xf>
    <xf numFmtId="1" fontId="11" fillId="0" borderId="20" xfId="0" applyNumberFormat="1" applyFont="1" applyFill="1" applyBorder="1" applyAlignment="1" applyProtection="1">
      <alignment horizontal="center" vertical="top"/>
      <protection locked="0"/>
    </xf>
    <xf numFmtId="1" fontId="11" fillId="0" borderId="20" xfId="0" applyNumberFormat="1" applyFont="1" applyFill="1" applyBorder="1" applyAlignment="1" applyProtection="1">
      <alignment horizontal="justify" vertical="top" wrapText="1"/>
      <protection locked="0"/>
    </xf>
    <xf numFmtId="184" fontId="11" fillId="0" borderId="18" xfId="0" applyNumberFormat="1" applyFont="1" applyFill="1" applyBorder="1" applyAlignment="1">
      <alignment/>
    </xf>
    <xf numFmtId="184" fontId="10" fillId="0" borderId="24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20" xfId="0" applyFont="1" applyBorder="1" applyAlignment="1">
      <alignment/>
    </xf>
    <xf numFmtId="3" fontId="11" fillId="0" borderId="20" xfId="0" applyNumberFormat="1" applyFont="1" applyFill="1" applyBorder="1" applyAlignment="1">
      <alignment horizontal="left" vertical="top"/>
    </xf>
    <xf numFmtId="0" fontId="99" fillId="0" borderId="0" xfId="0" applyFont="1" applyAlignment="1">
      <alignment/>
    </xf>
    <xf numFmtId="0" fontId="0" fillId="0" borderId="0" xfId="0" applyNumberFormat="1" applyFont="1" applyAlignment="1">
      <alignment/>
    </xf>
    <xf numFmtId="0" fontId="23" fillId="34" borderId="0" xfId="0" applyNumberFormat="1" applyFont="1" applyFill="1" applyBorder="1" applyAlignment="1">
      <alignment vertical="top" wrapText="1"/>
    </xf>
    <xf numFmtId="0" fontId="0" fillId="34" borderId="0" xfId="0" applyNumberFormat="1" applyFont="1" applyFill="1" applyBorder="1" applyAlignment="1">
      <alignment/>
    </xf>
    <xf numFmtId="49" fontId="22" fillId="34" borderId="0" xfId="0" applyNumberFormat="1" applyFont="1" applyFill="1" applyBorder="1" applyAlignment="1">
      <alignment vertical="top" wrapText="1"/>
    </xf>
    <xf numFmtId="0" fontId="0" fillId="34" borderId="0" xfId="0" applyNumberFormat="1" applyFont="1" applyFill="1" applyBorder="1" applyAlignment="1">
      <alignment vertical="top" wrapText="1"/>
    </xf>
    <xf numFmtId="0" fontId="24" fillId="34" borderId="0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194" fontId="24" fillId="34" borderId="0" xfId="0" applyNumberFormat="1" applyFont="1" applyFill="1" applyBorder="1" applyAlignment="1">
      <alignment/>
    </xf>
    <xf numFmtId="9" fontId="24" fillId="34" borderId="0" xfId="0" applyNumberFormat="1" applyFont="1" applyFill="1" applyBorder="1" applyAlignment="1">
      <alignment/>
    </xf>
    <xf numFmtId="0" fontId="0" fillId="0" borderId="0" xfId="0" applyNumberFormat="1" applyFont="1" applyAlignment="1">
      <alignment vertical="top" wrapText="1"/>
    </xf>
    <xf numFmtId="49" fontId="23" fillId="34" borderId="0" xfId="0" applyNumberFormat="1" applyFont="1" applyFill="1" applyBorder="1" applyAlignment="1">
      <alignment vertical="top" wrapText="1"/>
    </xf>
    <xf numFmtId="49" fontId="22" fillId="34" borderId="0" xfId="0" applyNumberFormat="1" applyFont="1" applyFill="1" applyBorder="1" applyAlignment="1">
      <alignment/>
    </xf>
    <xf numFmtId="0" fontId="22" fillId="34" borderId="0" xfId="0" applyNumberFormat="1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194" fontId="22" fillId="34" borderId="0" xfId="0" applyNumberFormat="1" applyFont="1" applyFill="1" applyBorder="1" applyAlignment="1">
      <alignment/>
    </xf>
    <xf numFmtId="0" fontId="0" fillId="0" borderId="0" xfId="0" applyNumberFormat="1" applyFont="1" applyAlignment="1">
      <alignment vertical="top"/>
    </xf>
    <xf numFmtId="0" fontId="10" fillId="35" borderId="25" xfId="0" applyFont="1" applyFill="1" applyBorder="1" applyAlignment="1">
      <alignment vertical="top"/>
    </xf>
    <xf numFmtId="3" fontId="11" fillId="35" borderId="26" xfId="0" applyNumberFormat="1" applyFont="1" applyFill="1" applyBorder="1" applyAlignment="1">
      <alignment vertical="top"/>
    </xf>
    <xf numFmtId="0" fontId="11" fillId="35" borderId="26" xfId="0" applyFont="1" applyFill="1" applyBorder="1" applyAlignment="1">
      <alignment vertical="top" wrapText="1"/>
    </xf>
    <xf numFmtId="0" fontId="11" fillId="35" borderId="26" xfId="0" applyFont="1" applyFill="1" applyBorder="1" applyAlignment="1">
      <alignment/>
    </xf>
    <xf numFmtId="184" fontId="11" fillId="35" borderId="26" xfId="0" applyNumberFormat="1" applyFont="1" applyFill="1" applyBorder="1" applyAlignment="1">
      <alignment/>
    </xf>
    <xf numFmtId="4" fontId="11" fillId="35" borderId="26" xfId="0" applyNumberFormat="1" applyFont="1" applyFill="1" applyBorder="1" applyAlignment="1">
      <alignment/>
    </xf>
    <xf numFmtId="4" fontId="11" fillId="35" borderId="27" xfId="0" applyNumberFormat="1" applyFont="1" applyFill="1" applyBorder="1" applyAlignment="1">
      <alignment/>
    </xf>
    <xf numFmtId="0" fontId="10" fillId="35" borderId="28" xfId="0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/>
    </xf>
    <xf numFmtId="184" fontId="11" fillId="35" borderId="0" xfId="0" applyNumberFormat="1" applyFont="1" applyFill="1" applyBorder="1" applyAlignment="1">
      <alignment/>
    </xf>
    <xf numFmtId="4" fontId="11" fillId="35" borderId="0" xfId="0" applyNumberFormat="1" applyFont="1" applyFill="1" applyBorder="1" applyAlignment="1">
      <alignment/>
    </xf>
    <xf numFmtId="4" fontId="11" fillId="35" borderId="29" xfId="0" applyNumberFormat="1" applyFont="1" applyFill="1" applyBorder="1" applyAlignment="1">
      <alignment/>
    </xf>
    <xf numFmtId="0" fontId="10" fillId="35" borderId="30" xfId="0" applyFont="1" applyFill="1" applyBorder="1" applyAlignment="1">
      <alignment vertical="top"/>
    </xf>
    <xf numFmtId="3" fontId="11" fillId="35" borderId="31" xfId="0" applyNumberFormat="1" applyFont="1" applyFill="1" applyBorder="1" applyAlignment="1">
      <alignment vertical="top"/>
    </xf>
    <xf numFmtId="0" fontId="11" fillId="35" borderId="31" xfId="0" applyFont="1" applyFill="1" applyBorder="1" applyAlignment="1">
      <alignment vertical="top" wrapText="1"/>
    </xf>
    <xf numFmtId="0" fontId="11" fillId="35" borderId="31" xfId="0" applyFont="1" applyFill="1" applyBorder="1" applyAlignment="1">
      <alignment/>
    </xf>
    <xf numFmtId="184" fontId="11" fillId="35" borderId="31" xfId="0" applyNumberFormat="1" applyFont="1" applyFill="1" applyBorder="1" applyAlignment="1">
      <alignment/>
    </xf>
    <xf numFmtId="4" fontId="11" fillId="35" borderId="31" xfId="0" applyNumberFormat="1" applyFont="1" applyFill="1" applyBorder="1" applyAlignment="1">
      <alignment/>
    </xf>
    <xf numFmtId="4" fontId="11" fillId="35" borderId="32" xfId="0" applyNumberFormat="1" applyFont="1" applyFill="1" applyBorder="1" applyAlignment="1">
      <alignment/>
    </xf>
    <xf numFmtId="0" fontId="9" fillId="35" borderId="0" xfId="0" applyFont="1" applyFill="1" applyAlignment="1">
      <alignment vertical="top"/>
    </xf>
    <xf numFmtId="3" fontId="9" fillId="35" borderId="0" xfId="0" applyNumberFormat="1" applyFont="1" applyFill="1" applyAlignment="1">
      <alignment vertical="top"/>
    </xf>
    <xf numFmtId="0" fontId="9" fillId="35" borderId="0" xfId="0" applyFont="1" applyFill="1" applyAlignment="1">
      <alignment vertical="top" wrapText="1"/>
    </xf>
    <xf numFmtId="0" fontId="9" fillId="35" borderId="0" xfId="0" applyFont="1" applyFill="1" applyAlignment="1">
      <alignment/>
    </xf>
    <xf numFmtId="0" fontId="11" fillId="35" borderId="0" xfId="0" applyFont="1" applyFill="1" applyBorder="1" applyAlignment="1">
      <alignment vertical="top"/>
    </xf>
    <xf numFmtId="3" fontId="10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4" fontId="10" fillId="35" borderId="14" xfId="0" applyNumberFormat="1" applyFont="1" applyFill="1" applyBorder="1" applyAlignment="1">
      <alignment/>
    </xf>
    <xf numFmtId="4" fontId="11" fillId="35" borderId="15" xfId="0" applyNumberFormat="1" applyFont="1" applyFill="1" applyBorder="1" applyAlignment="1">
      <alignment/>
    </xf>
    <xf numFmtId="4" fontId="10" fillId="35" borderId="16" xfId="0" applyNumberFormat="1" applyFont="1" applyFill="1" applyBorder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33" xfId="0" applyFont="1" applyFill="1" applyBorder="1" applyAlignment="1">
      <alignment/>
    </xf>
    <xf numFmtId="0" fontId="0" fillId="7" borderId="33" xfId="0" applyFill="1" applyBorder="1" applyAlignment="1">
      <alignment/>
    </xf>
    <xf numFmtId="4" fontId="1" fillId="7" borderId="33" xfId="0" applyNumberFormat="1" applyFont="1" applyFill="1" applyBorder="1" applyAlignment="1">
      <alignment/>
    </xf>
    <xf numFmtId="0" fontId="8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22" fillId="34" borderId="0" xfId="0" applyNumberFormat="1" applyFont="1" applyFill="1" applyBorder="1" applyAlignment="1">
      <alignment vertical="top"/>
    </xf>
    <xf numFmtId="0" fontId="22" fillId="34" borderId="0" xfId="0" applyNumberFormat="1" applyFont="1" applyFill="1" applyBorder="1" applyAlignment="1">
      <alignment horizontal="center" vertical="top"/>
    </xf>
    <xf numFmtId="0" fontId="22" fillId="34" borderId="33" xfId="0" applyNumberFormat="1" applyFont="1" applyFill="1" applyBorder="1" applyAlignment="1">
      <alignment horizontal="center" vertical="top"/>
    </xf>
    <xf numFmtId="0" fontId="0" fillId="34" borderId="33" xfId="0" applyNumberFormat="1" applyFont="1" applyFill="1" applyBorder="1" applyAlignment="1">
      <alignment vertical="top" wrapText="1"/>
    </xf>
    <xf numFmtId="0" fontId="0" fillId="34" borderId="33" xfId="0" applyNumberFormat="1" applyFont="1" applyFill="1" applyBorder="1" applyAlignment="1">
      <alignment/>
    </xf>
    <xf numFmtId="0" fontId="0" fillId="0" borderId="33" xfId="0" applyNumberFormat="1" applyFont="1" applyBorder="1" applyAlignment="1">
      <alignment/>
    </xf>
    <xf numFmtId="0" fontId="0" fillId="6" borderId="0" xfId="0" applyFill="1" applyAlignment="1">
      <alignment/>
    </xf>
    <xf numFmtId="0" fontId="22" fillId="6" borderId="34" xfId="0" applyNumberFormat="1" applyFont="1" applyFill="1" applyBorder="1" applyAlignment="1">
      <alignment vertical="top" wrapText="1"/>
    </xf>
    <xf numFmtId="49" fontId="23" fillId="6" borderId="34" xfId="0" applyNumberFormat="1" applyFont="1" applyFill="1" applyBorder="1" applyAlignment="1">
      <alignment wrapText="1"/>
    </xf>
    <xf numFmtId="0" fontId="22" fillId="6" borderId="34" xfId="0" applyNumberFormat="1" applyFont="1" applyFill="1" applyBorder="1" applyAlignment="1">
      <alignment/>
    </xf>
    <xf numFmtId="194" fontId="23" fillId="6" borderId="34" xfId="0" applyNumberFormat="1" applyFont="1" applyFill="1" applyBorder="1" applyAlignment="1">
      <alignment/>
    </xf>
    <xf numFmtId="0" fontId="0" fillId="6" borderId="34" xfId="0" applyNumberFormat="1" applyFont="1" applyFill="1" applyBorder="1" applyAlignment="1">
      <alignment/>
    </xf>
    <xf numFmtId="0" fontId="24" fillId="34" borderId="0" xfId="0" applyNumberFormat="1" applyFont="1" applyFill="1" applyBorder="1" applyAlignment="1">
      <alignment vertical="top"/>
    </xf>
    <xf numFmtId="0" fontId="25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24" fillId="6" borderId="0" xfId="0" applyNumberFormat="1" applyFont="1" applyFill="1" applyBorder="1" applyAlignment="1">
      <alignment vertical="top"/>
    </xf>
    <xf numFmtId="0" fontId="24" fillId="6" borderId="0" xfId="0" applyNumberFormat="1" applyFont="1" applyFill="1" applyBorder="1" applyAlignment="1">
      <alignment/>
    </xf>
    <xf numFmtId="194" fontId="24" fillId="6" borderId="0" xfId="0" applyNumberFormat="1" applyFont="1" applyFill="1" applyBorder="1" applyAlignment="1">
      <alignment/>
    </xf>
    <xf numFmtId="0" fontId="0" fillId="6" borderId="0" xfId="0" applyFill="1" applyAlignment="1">
      <alignment horizontal="right"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22" fillId="34" borderId="33" xfId="0" applyNumberFormat="1" applyFont="1" applyFill="1" applyBorder="1" applyAlignment="1">
      <alignment vertical="top"/>
    </xf>
    <xf numFmtId="0" fontId="22" fillId="6" borderId="0" xfId="0" applyNumberFormat="1" applyFont="1" applyFill="1" applyBorder="1" applyAlignment="1">
      <alignment vertical="top"/>
    </xf>
    <xf numFmtId="0" fontId="22" fillId="6" borderId="0" xfId="0" applyNumberFormat="1" applyFont="1" applyFill="1" applyBorder="1" applyAlignment="1">
      <alignment/>
    </xf>
    <xf numFmtId="194" fontId="22" fillId="6" borderId="0" xfId="0" applyNumberFormat="1" applyFont="1" applyFill="1" applyBorder="1" applyAlignment="1">
      <alignment/>
    </xf>
    <xf numFmtId="49" fontId="23" fillId="6" borderId="0" xfId="0" applyNumberFormat="1" applyFont="1" applyFill="1" applyBorder="1" applyAlignment="1">
      <alignment wrapText="1"/>
    </xf>
    <xf numFmtId="194" fontId="23" fillId="6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vertical="top"/>
    </xf>
    <xf numFmtId="0" fontId="24" fillId="34" borderId="33" xfId="0" applyNumberFormat="1" applyFont="1" applyFill="1" applyBorder="1" applyAlignment="1">
      <alignment vertical="top"/>
    </xf>
    <xf numFmtId="0" fontId="24" fillId="0" borderId="33" xfId="0" applyNumberFormat="1" applyFont="1" applyBorder="1" applyAlignment="1">
      <alignment vertical="top" wrapText="1"/>
    </xf>
    <xf numFmtId="49" fontId="24" fillId="34" borderId="33" xfId="0" applyNumberFormat="1" applyFont="1" applyFill="1" applyBorder="1" applyAlignment="1">
      <alignment/>
    </xf>
    <xf numFmtId="0" fontId="24" fillId="34" borderId="33" xfId="0" applyNumberFormat="1" applyFont="1" applyFill="1" applyBorder="1" applyAlignment="1">
      <alignment/>
    </xf>
    <xf numFmtId="194" fontId="24" fillId="34" borderId="33" xfId="0" applyNumberFormat="1" applyFont="1" applyFill="1" applyBorder="1" applyAlignment="1">
      <alignment/>
    </xf>
    <xf numFmtId="0" fontId="25" fillId="6" borderId="0" xfId="0" applyNumberFormat="1" applyFont="1" applyFill="1" applyBorder="1" applyAlignment="1">
      <alignment/>
    </xf>
    <xf numFmtId="194" fontId="25" fillId="6" borderId="0" xfId="0" applyNumberFormat="1" applyFont="1" applyFill="1" applyBorder="1" applyAlignment="1">
      <alignment/>
    </xf>
    <xf numFmtId="184" fontId="10" fillId="0" borderId="35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0" fontId="24" fillId="0" borderId="0" xfId="0" applyFont="1" applyFill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top"/>
    </xf>
    <xf numFmtId="197" fontId="2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justify"/>
    </xf>
    <xf numFmtId="0" fontId="26" fillId="0" borderId="0" xfId="0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justify"/>
    </xf>
    <xf numFmtId="197" fontId="2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/>
    </xf>
    <xf numFmtId="197" fontId="24" fillId="36" borderId="37" xfId="0" applyNumberFormat="1" applyFont="1" applyFill="1" applyBorder="1" applyAlignment="1">
      <alignment horizontal="left" vertical="top"/>
    </xf>
    <xf numFmtId="197" fontId="24" fillId="36" borderId="37" xfId="0" applyNumberFormat="1" applyFont="1" applyFill="1" applyBorder="1" applyAlignment="1">
      <alignment vertical="top"/>
    </xf>
    <xf numFmtId="197" fontId="24" fillId="36" borderId="37" xfId="0" applyNumberFormat="1" applyFont="1" applyFill="1" applyBorder="1" applyAlignment="1">
      <alignment vertical="top" wrapText="1"/>
    </xf>
    <xf numFmtId="197" fontId="24" fillId="36" borderId="37" xfId="0" applyNumberFormat="1" applyFont="1" applyFill="1" applyBorder="1" applyAlignment="1">
      <alignment/>
    </xf>
    <xf numFmtId="197" fontId="24" fillId="36" borderId="37" xfId="0" applyNumberFormat="1" applyFont="1" applyFill="1" applyBorder="1" applyAlignment="1">
      <alignment horizontal="right"/>
    </xf>
    <xf numFmtId="197" fontId="24" fillId="0" borderId="0" xfId="0" applyNumberFormat="1" applyFont="1" applyFill="1" applyBorder="1" applyAlignment="1">
      <alignment horizontal="left" vertical="top"/>
    </xf>
    <xf numFmtId="197" fontId="24" fillId="0" borderId="0" xfId="0" applyNumberFormat="1" applyFont="1" applyFill="1" applyBorder="1" applyAlignment="1">
      <alignment vertical="top"/>
    </xf>
    <xf numFmtId="197" fontId="24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197" fontId="28" fillId="0" borderId="10" xfId="0" applyNumberFormat="1" applyFont="1" applyFill="1" applyBorder="1" applyAlignment="1">
      <alignment/>
    </xf>
    <xf numFmtId="197" fontId="24" fillId="0" borderId="1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197" fontId="18" fillId="0" borderId="0" xfId="0" applyNumberFormat="1" applyFont="1" applyFill="1" applyBorder="1" applyAlignment="1">
      <alignment/>
    </xf>
    <xf numFmtId="0" fontId="30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Alignment="1">
      <alignment horizontal="justify" vertical="top"/>
    </xf>
    <xf numFmtId="49" fontId="30" fillId="0" borderId="0" xfId="0" applyNumberFormat="1" applyFont="1" applyFill="1" applyAlignment="1" applyProtection="1">
      <alignment horizontal="justify" vertical="top" wrapText="1"/>
      <protection/>
    </xf>
    <xf numFmtId="0" fontId="11" fillId="0" borderId="0" xfId="0" applyFont="1" applyFill="1" applyAlignment="1" applyProtection="1">
      <alignment horizontal="justify" wrapText="1"/>
      <protection/>
    </xf>
    <xf numFmtId="0" fontId="30" fillId="0" borderId="0" xfId="0" applyFont="1" applyFill="1" applyBorder="1" applyAlignment="1">
      <alignment horizontal="justify"/>
    </xf>
    <xf numFmtId="1" fontId="30" fillId="0" borderId="0" xfId="0" applyNumberFormat="1" applyFont="1" applyFill="1" applyAlignment="1" applyProtection="1">
      <alignment horizontal="right"/>
      <protection/>
    </xf>
    <xf numFmtId="44" fontId="0" fillId="0" borderId="0" xfId="0" applyNumberFormat="1" applyFont="1" applyAlignment="1">
      <alignment/>
    </xf>
    <xf numFmtId="49" fontId="31" fillId="0" borderId="0" xfId="0" applyNumberFormat="1" applyFont="1" applyFill="1" applyAlignment="1" applyProtection="1">
      <alignment horizontal="left" vertical="top"/>
      <protection/>
    </xf>
    <xf numFmtId="49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 applyProtection="1">
      <alignment horizontal="left" vertical="top" wrapText="1"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 wrapText="1"/>
      <protection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top"/>
      <protection/>
    </xf>
    <xf numFmtId="0" fontId="30" fillId="0" borderId="0" xfId="0" applyFont="1" applyFill="1" applyAlignment="1" applyProtection="1">
      <alignment horizontal="left" vertical="top" wrapText="1"/>
      <protection/>
    </xf>
    <xf numFmtId="49" fontId="30" fillId="0" borderId="0" xfId="41" applyNumberFormat="1" applyFont="1" applyFill="1" applyAlignment="1" applyProtection="1">
      <alignment horizontal="left" wrapText="1"/>
      <protection/>
    </xf>
    <xf numFmtId="1" fontId="30" fillId="0" borderId="0" xfId="41" applyNumberFormat="1" applyFont="1" applyFill="1" applyAlignment="1" applyProtection="1">
      <alignment wrapText="1"/>
      <protection/>
    </xf>
    <xf numFmtId="49" fontId="32" fillId="0" borderId="0" xfId="0" applyNumberFormat="1" applyFont="1" applyFill="1" applyAlignment="1" applyProtection="1">
      <alignment horizontal="left" vertical="top"/>
      <protection/>
    </xf>
    <xf numFmtId="49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 applyProtection="1">
      <alignment horizontal="left" vertical="top" wrapText="1"/>
      <protection/>
    </xf>
    <xf numFmtId="4" fontId="32" fillId="0" borderId="0" xfId="0" applyNumberFormat="1" applyFont="1" applyFill="1" applyAlignment="1" applyProtection="1">
      <alignment horizontal="right"/>
      <protection locked="0"/>
    </xf>
    <xf numFmtId="49" fontId="30" fillId="0" borderId="0" xfId="0" applyNumberFormat="1" applyFont="1" applyFill="1" applyAlignment="1" applyProtection="1">
      <alignment horizontal="left"/>
      <protection/>
    </xf>
    <xf numFmtId="1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/>
    </xf>
    <xf numFmtId="0" fontId="32" fillId="0" borderId="0" xfId="41" applyFont="1" applyFill="1" applyAlignment="1" applyProtection="1">
      <alignment horizontal="left" vertical="top" wrapText="1"/>
      <protection/>
    </xf>
    <xf numFmtId="49" fontId="32" fillId="0" borderId="0" xfId="0" applyNumberFormat="1" applyFont="1" applyFill="1" applyAlignment="1" applyProtection="1">
      <alignment horizontal="left"/>
      <protection/>
    </xf>
    <xf numFmtId="2" fontId="32" fillId="0" borderId="0" xfId="0" applyNumberFormat="1" applyFont="1" applyFill="1" applyAlignment="1" applyProtection="1">
      <alignment/>
      <protection/>
    </xf>
    <xf numFmtId="2" fontId="32" fillId="0" borderId="0" xfId="0" applyNumberFormat="1" applyFont="1" applyFill="1" applyAlignment="1" applyProtection="1">
      <alignment horizontal="right"/>
      <protection locked="0"/>
    </xf>
    <xf numFmtId="1" fontId="30" fillId="0" borderId="0" xfId="0" applyNumberFormat="1" applyFont="1" applyFill="1" applyAlignment="1" applyProtection="1">
      <alignment wrapText="1"/>
      <protection/>
    </xf>
    <xf numFmtId="49" fontId="32" fillId="0" borderId="0" xfId="0" applyNumberFormat="1" applyFont="1" applyFill="1" applyAlignment="1" applyProtection="1">
      <alignment horizontal="left" vertical="top" wrapText="1"/>
      <protection/>
    </xf>
    <xf numFmtId="49" fontId="32" fillId="0" borderId="0" xfId="0" applyNumberFormat="1" applyFont="1" applyFill="1" applyAlignment="1" applyProtection="1">
      <alignment vertical="top" wrapText="1"/>
      <protection/>
    </xf>
    <xf numFmtId="49" fontId="30" fillId="0" borderId="0" xfId="0" applyNumberFormat="1" applyFont="1" applyFill="1" applyAlignment="1" applyProtection="1">
      <alignment horizontal="left" vertical="top" wrapText="1"/>
      <protection/>
    </xf>
    <xf numFmtId="1" fontId="24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 applyProtection="1">
      <alignment horizontal="left" vertical="top"/>
      <protection/>
    </xf>
    <xf numFmtId="0" fontId="24" fillId="0" borderId="0" xfId="0" applyFont="1" applyFill="1" applyAlignment="1">
      <alignment vertical="top"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 horizontal="right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/>
    </xf>
    <xf numFmtId="2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 horizontal="justify" wrapText="1"/>
    </xf>
    <xf numFmtId="0" fontId="30" fillId="0" borderId="0" xfId="0" applyFont="1" applyAlignment="1">
      <alignment horizontal="left"/>
    </xf>
    <xf numFmtId="1" fontId="30" fillId="0" borderId="0" xfId="0" applyNumberFormat="1" applyFont="1" applyAlignment="1">
      <alignment horizontal="right"/>
    </xf>
    <xf numFmtId="49" fontId="33" fillId="0" borderId="0" xfId="0" applyNumberFormat="1" applyFont="1" applyFill="1" applyAlignment="1" applyProtection="1">
      <alignment horizontal="left" vertical="top"/>
      <protection/>
    </xf>
    <xf numFmtId="49" fontId="33" fillId="0" borderId="0" xfId="0" applyNumberFormat="1" applyFont="1" applyFill="1" applyAlignment="1" applyProtection="1">
      <alignment horizontal="center" vertical="top"/>
      <protection/>
    </xf>
    <xf numFmtId="49" fontId="34" fillId="0" borderId="0" xfId="0" applyNumberFormat="1" applyFont="1" applyFill="1" applyAlignment="1" applyProtection="1">
      <alignment horizontal="left" vertical="top" wrapText="1"/>
      <protection/>
    </xf>
    <xf numFmtId="0" fontId="32" fillId="0" borderId="0" xfId="0" applyFont="1" applyFill="1" applyAlignment="1" applyProtection="1">
      <alignment horizontal="center"/>
      <protection/>
    </xf>
    <xf numFmtId="4" fontId="32" fillId="0" borderId="0" xfId="0" applyNumberFormat="1" applyFont="1" applyFill="1" applyAlignment="1" applyProtection="1">
      <alignment/>
      <protection locked="0"/>
    </xf>
    <xf numFmtId="4" fontId="32" fillId="0" borderId="0" xfId="0" applyNumberFormat="1" applyFont="1" applyFill="1" applyAlignment="1" applyProtection="1">
      <alignment horizontal="right"/>
      <protection/>
    </xf>
    <xf numFmtId="49" fontId="32" fillId="0" borderId="0" xfId="0" applyNumberFormat="1" applyFont="1" applyFill="1" applyAlignment="1" applyProtection="1">
      <alignment horizontal="center" vertical="top"/>
      <protection/>
    </xf>
    <xf numFmtId="0" fontId="35" fillId="0" borderId="0" xfId="0" applyFont="1" applyFill="1" applyAlignment="1" applyProtection="1">
      <alignment horizontal="left" vertical="top" wrapText="1"/>
      <protection/>
    </xf>
    <xf numFmtId="0" fontId="33" fillId="0" borderId="0" xfId="0" applyFont="1" applyFill="1" applyAlignment="1" applyProtection="1">
      <alignment horizontal="left" vertical="top" wrapText="1"/>
      <protection/>
    </xf>
    <xf numFmtId="49" fontId="35" fillId="0" borderId="0" xfId="0" applyNumberFormat="1" applyFont="1" applyFill="1" applyAlignment="1" applyProtection="1">
      <alignment horizontal="left" vertical="top"/>
      <protection/>
    </xf>
    <xf numFmtId="49" fontId="35" fillId="0" borderId="0" xfId="0" applyNumberFormat="1" applyFont="1" applyFill="1" applyAlignment="1" applyProtection="1">
      <alignment horizontal="center" vertical="top"/>
      <protection/>
    </xf>
    <xf numFmtId="49" fontId="35" fillId="0" borderId="0" xfId="0" applyNumberFormat="1" applyFont="1" applyFill="1" applyAlignment="1" applyProtection="1">
      <alignment horizontal="left" vertical="top" wrapText="1"/>
      <protection/>
    </xf>
    <xf numFmtId="0" fontId="30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 horizontal="left"/>
      <protection/>
    </xf>
    <xf numFmtId="4" fontId="30" fillId="0" borderId="0" xfId="0" applyNumberFormat="1" applyFont="1" applyFill="1" applyAlignment="1" applyProtection="1">
      <alignment/>
      <protection locked="0"/>
    </xf>
    <xf numFmtId="4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left" vertical="top"/>
      <protection/>
    </xf>
    <xf numFmtId="49" fontId="30" fillId="0" borderId="0" xfId="0" applyNumberFormat="1" applyFont="1" applyFill="1" applyAlignment="1" applyProtection="1">
      <alignment horizontal="center" vertical="top"/>
      <protection/>
    </xf>
    <xf numFmtId="4" fontId="30" fillId="0" borderId="0" xfId="0" applyNumberFormat="1" applyFont="1" applyFill="1" applyAlignment="1" applyProtection="1">
      <alignment/>
      <protection/>
    </xf>
    <xf numFmtId="0" fontId="2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2" fontId="3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30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horizontal="left" wrapText="1"/>
      <protection/>
    </xf>
    <xf numFmtId="2" fontId="30" fillId="0" borderId="0" xfId="0" applyNumberFormat="1" applyFont="1" applyFill="1" applyAlignment="1" applyProtection="1">
      <alignment wrapText="1"/>
      <protection/>
    </xf>
    <xf numFmtId="2" fontId="3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top"/>
      <protection/>
    </xf>
    <xf numFmtId="1" fontId="24" fillId="0" borderId="0" xfId="57" applyNumberFormat="1" applyFont="1" applyFill="1" applyBorder="1" applyAlignment="1">
      <alignment horizontal="right"/>
    </xf>
    <xf numFmtId="0" fontId="24" fillId="0" borderId="0" xfId="57" applyNumberFormat="1" applyFont="1" applyFill="1" applyBorder="1" applyAlignment="1">
      <alignment horizontal="right"/>
    </xf>
    <xf numFmtId="2" fontId="30" fillId="0" borderId="0" xfId="0" applyNumberFormat="1" applyFont="1" applyFill="1" applyAlignment="1" applyProtection="1">
      <alignment/>
      <protection locked="0"/>
    </xf>
    <xf numFmtId="9" fontId="30" fillId="0" borderId="0" xfId="43" applyFont="1" applyFill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Fill="1" applyBorder="1" applyAlignment="1" applyProtection="1">
      <alignment horizontal="center"/>
      <protection/>
    </xf>
    <xf numFmtId="4" fontId="32" fillId="0" borderId="0" xfId="0" applyNumberFormat="1" applyFont="1" applyFill="1" applyBorder="1" applyAlignment="1" applyProtection="1">
      <alignment horizontal="left"/>
      <protection/>
    </xf>
    <xf numFmtId="2" fontId="32" fillId="0" borderId="0" xfId="0" applyNumberFormat="1" applyFont="1" applyFill="1" applyBorder="1" applyAlignment="1" applyProtection="1">
      <alignment/>
      <protection locked="0"/>
    </xf>
    <xf numFmtId="4" fontId="32" fillId="0" borderId="0" xfId="0" applyNumberFormat="1" applyFont="1" applyFill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>
      <alignment/>
    </xf>
    <xf numFmtId="0" fontId="5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4" fontId="20" fillId="0" borderId="0" xfId="0" applyNumberFormat="1" applyFont="1" applyFill="1" applyAlignment="1">
      <alignment wrapText="1"/>
    </xf>
    <xf numFmtId="0" fontId="21" fillId="0" borderId="0" xfId="0" applyFont="1" applyAlignment="1">
      <alignment/>
    </xf>
    <xf numFmtId="0" fontId="5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10" fillId="0" borderId="21" xfId="0" applyFont="1" applyFill="1" applyBorder="1" applyAlignment="1">
      <alignment vertical="top" wrapText="1"/>
    </xf>
    <xf numFmtId="0" fontId="0" fillId="0" borderId="35" xfId="0" applyBorder="1" applyAlignment="1">
      <alignment wrapText="1"/>
    </xf>
    <xf numFmtId="0" fontId="5" fillId="6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7" fillId="0" borderId="0" xfId="0" applyFont="1" applyFill="1" applyBorder="1" applyAlignment="1">
      <alignment horizontal="justify" vertical="top"/>
    </xf>
    <xf numFmtId="1" fontId="27" fillId="0" borderId="0" xfId="0" applyNumberFormat="1" applyFont="1" applyFill="1" applyBorder="1" applyAlignment="1">
      <alignment horizontal="justify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Gradbena dela" xfId="41"/>
    <cellStyle name="Nevtralno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6"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rgb="FF00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nko\AppData\Local\Temp\7zOD4E1.tmp\ELEKTR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R_IGRIŠČE"/>
      <sheetName val="KK_IGRIŠČE"/>
      <sheetName val="JR_PARKIRIŠČE"/>
      <sheetName val="KK_PARKIRIŠČE"/>
      <sheetName val="KK_PRESTAVITVE"/>
      <sheetName val="REKAPITULACIJA"/>
    </sheetNames>
    <sheetDataSet>
      <sheetData sheetId="3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7.00390625" style="0" customWidth="1"/>
    <col min="2" max="2" width="37.00390625" style="0" customWidth="1"/>
    <col min="6" max="6" width="16.25390625" style="0" customWidth="1"/>
  </cols>
  <sheetData>
    <row r="1" spans="1:6" ht="14.25">
      <c r="A1" s="333"/>
      <c r="B1" s="324"/>
      <c r="C1" s="324"/>
      <c r="D1" s="502" t="s">
        <v>26</v>
      </c>
      <c r="E1" s="503"/>
      <c r="F1" s="503"/>
    </row>
    <row r="2" spans="1:6" ht="14.25">
      <c r="A2" s="333"/>
      <c r="B2" s="1"/>
      <c r="C2" s="1"/>
      <c r="D2" s="2"/>
      <c r="E2" s="3"/>
      <c r="F2" s="3"/>
    </row>
    <row r="3" spans="1:6" ht="23.25" customHeight="1">
      <c r="A3" s="333"/>
      <c r="B3" s="329" t="s">
        <v>3</v>
      </c>
      <c r="C3" s="324"/>
      <c r="D3" s="330"/>
      <c r="E3" s="331"/>
      <c r="F3" s="331"/>
    </row>
    <row r="4" spans="1:6" ht="14.25">
      <c r="A4" s="1"/>
      <c r="B4" s="1"/>
      <c r="C4" s="1"/>
      <c r="D4" s="2"/>
      <c r="E4" s="3"/>
      <c r="F4" s="3"/>
    </row>
    <row r="5" spans="1:6" ht="30.75" customHeight="1">
      <c r="A5" s="1"/>
      <c r="B5" s="504" t="s">
        <v>226</v>
      </c>
      <c r="C5" s="505"/>
      <c r="D5" s="505"/>
      <c r="E5" s="505"/>
      <c r="F5" s="3"/>
    </row>
    <row r="6" ht="12.75" customHeight="1"/>
    <row r="7" spans="1:7" ht="30" customHeight="1">
      <c r="A7" s="4" t="s">
        <v>8</v>
      </c>
      <c r="B7" s="5" t="s">
        <v>157</v>
      </c>
      <c r="C7" s="6"/>
      <c r="D7" s="7"/>
      <c r="E7" s="7"/>
      <c r="F7" s="7">
        <f>'ZU-parkirišče'!G30</f>
        <v>0</v>
      </c>
      <c r="G7" s="8"/>
    </row>
    <row r="8" spans="1:7" ht="12.75">
      <c r="A8" s="8"/>
      <c r="B8" s="8"/>
      <c r="C8" s="8"/>
      <c r="D8" s="8"/>
      <c r="E8" s="8"/>
      <c r="F8" s="8"/>
      <c r="G8" s="8"/>
    </row>
    <row r="9" spans="1:8" ht="30">
      <c r="A9" s="4" t="s">
        <v>269</v>
      </c>
      <c r="B9" s="5" t="s">
        <v>313</v>
      </c>
      <c r="C9" s="6"/>
      <c r="D9" s="7"/>
      <c r="E9" s="7"/>
      <c r="F9" s="7">
        <f>'Rekapitulacija JR'!E13</f>
        <v>0</v>
      </c>
      <c r="H9" s="276"/>
    </row>
    <row r="10" spans="1:7" ht="12.75">
      <c r="A10" s="14"/>
      <c r="B10" s="9"/>
      <c r="C10" s="9"/>
      <c r="D10" s="9"/>
      <c r="E10" s="9"/>
      <c r="F10" s="9"/>
      <c r="G10" s="14"/>
    </row>
    <row r="11" spans="1:7" ht="12.75">
      <c r="A11" s="14"/>
      <c r="G11" s="14"/>
    </row>
    <row r="12" spans="1:7" ht="12.75">
      <c r="A12" s="14"/>
      <c r="B12" s="10" t="s">
        <v>2</v>
      </c>
      <c r="F12" s="11">
        <f>SUM(F7:F11)</f>
        <v>0</v>
      </c>
      <c r="G12" s="14"/>
    </row>
    <row r="13" spans="1:7" ht="12.75">
      <c r="A13" s="14"/>
      <c r="G13" s="14"/>
    </row>
    <row r="14" spans="1:7" ht="12.75">
      <c r="A14" s="14"/>
      <c r="B14" s="12" t="s">
        <v>4</v>
      </c>
      <c r="C14" s="15" t="s">
        <v>212</v>
      </c>
      <c r="D14" s="9"/>
      <c r="E14" s="9"/>
      <c r="F14" s="501">
        <f>F12*0</f>
        <v>0</v>
      </c>
      <c r="G14" s="14"/>
    </row>
    <row r="15" spans="1:7" ht="12.75">
      <c r="A15" s="14"/>
      <c r="G15" s="14"/>
    </row>
    <row r="16" spans="1:7" ht="12.75">
      <c r="A16" s="14"/>
      <c r="B16" s="10" t="s">
        <v>2</v>
      </c>
      <c r="F16" s="11">
        <f>F12-F14</f>
        <v>0</v>
      </c>
      <c r="G16" s="14"/>
    </row>
    <row r="17" spans="1:7" ht="12.75">
      <c r="A17" s="14"/>
      <c r="G17" s="14"/>
    </row>
    <row r="18" spans="1:7" ht="15">
      <c r="A18" s="14"/>
      <c r="B18" s="12" t="s">
        <v>1</v>
      </c>
      <c r="C18" s="9"/>
      <c r="D18" s="9"/>
      <c r="E18" s="9"/>
      <c r="F18" s="13">
        <f>F16*0.22</f>
        <v>0</v>
      </c>
      <c r="G18" s="14"/>
    </row>
    <row r="19" spans="1:7" ht="12.75">
      <c r="A19" s="332"/>
      <c r="B19" s="325"/>
      <c r="C19" s="325"/>
      <c r="D19" s="325"/>
      <c r="E19" s="325"/>
      <c r="F19" s="325"/>
      <c r="G19" s="14"/>
    </row>
    <row r="20" spans="1:7" ht="13.5" thickBot="1">
      <c r="A20" s="332"/>
      <c r="B20" s="326" t="s">
        <v>2</v>
      </c>
      <c r="C20" s="327"/>
      <c r="D20" s="327"/>
      <c r="E20" s="327"/>
      <c r="F20" s="328">
        <f>SUM(F16:F19)</f>
        <v>0</v>
      </c>
      <c r="G20" s="14"/>
    </row>
    <row r="21" spans="1:7" ht="13.5" thickTop="1">
      <c r="A21" s="14"/>
      <c r="G21" s="14"/>
    </row>
    <row r="22" ht="12.75">
      <c r="A22" s="14"/>
    </row>
  </sheetData>
  <sheetProtection/>
  <mergeCells count="2">
    <mergeCell ref="D1:F1"/>
    <mergeCell ref="B5:E5"/>
  </mergeCells>
  <printOptions/>
  <pageMargins left="0.62" right="0.75" top="1" bottom="1" header="0" footer="0.5"/>
  <pageSetup horizontalDpi="600" verticalDpi="600" orientation="portrait" paperSize="9" r:id="rId1"/>
  <headerFooter alignWithMargins="0">
    <oddFooter>&amp;C&amp;A&amp;RStran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0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4.125" style="0" customWidth="1"/>
    <col min="3" max="3" width="28.00390625" style="0" customWidth="1"/>
    <col min="4" max="4" width="6.625" style="0" customWidth="1"/>
    <col min="5" max="5" width="11.625" style="0" customWidth="1"/>
    <col min="6" max="6" width="9.75390625" style="0" customWidth="1"/>
    <col min="7" max="7" width="15.875" style="0" customWidth="1"/>
  </cols>
  <sheetData>
    <row r="1" spans="1:7" ht="14.25">
      <c r="A1" s="16"/>
      <c r="B1" s="17"/>
      <c r="C1" s="18"/>
      <c r="D1" s="19"/>
      <c r="E1" s="20"/>
      <c r="F1" s="21"/>
      <c r="G1" s="21"/>
    </row>
    <row r="2" spans="1:9" ht="14.25">
      <c r="A2" s="314"/>
      <c r="B2" s="315"/>
      <c r="C2" s="316"/>
      <c r="D2" s="317"/>
      <c r="E2" s="506" t="s">
        <v>27</v>
      </c>
      <c r="F2" s="507"/>
      <c r="G2" s="507"/>
      <c r="H2" s="3"/>
      <c r="I2" s="3"/>
    </row>
    <row r="3" spans="1:7" ht="14.25">
      <c r="A3" s="16"/>
      <c r="B3" s="17"/>
      <c r="C3" s="18"/>
      <c r="D3" s="19"/>
      <c r="E3" s="20"/>
      <c r="F3" s="21"/>
      <c r="G3" s="21"/>
    </row>
    <row r="4" spans="1:7" ht="14.25">
      <c r="A4" s="16"/>
      <c r="B4" s="17"/>
      <c r="C4" s="18"/>
      <c r="D4" s="19"/>
      <c r="E4" s="20"/>
      <c r="F4" s="21"/>
      <c r="G4" s="21"/>
    </row>
    <row r="5" spans="1:7" ht="14.25">
      <c r="A5" s="16"/>
      <c r="B5" s="17"/>
      <c r="C5" s="18"/>
      <c r="D5" s="19"/>
      <c r="E5" s="20"/>
      <c r="F5" s="21"/>
      <c r="G5" s="21"/>
    </row>
    <row r="6" spans="1:7" ht="15" thickBot="1">
      <c r="A6" s="16"/>
      <c r="B6" s="17"/>
      <c r="C6" s="18"/>
      <c r="D6" s="19"/>
      <c r="E6" s="20"/>
      <c r="F6" s="21"/>
      <c r="G6" s="21"/>
    </row>
    <row r="7" spans="1:7" ht="15.75" thickTop="1">
      <c r="A7" s="293" t="s">
        <v>29</v>
      </c>
      <c r="B7" s="294"/>
      <c r="C7" s="295"/>
      <c r="D7" s="296"/>
      <c r="E7" s="297"/>
      <c r="F7" s="298"/>
      <c r="G7" s="299"/>
    </row>
    <row r="8" spans="1:7" ht="15">
      <c r="A8" s="300" t="s">
        <v>30</v>
      </c>
      <c r="B8" s="301"/>
      <c r="C8" s="302"/>
      <c r="D8" s="303"/>
      <c r="E8" s="304"/>
      <c r="F8" s="305"/>
      <c r="G8" s="306"/>
    </row>
    <row r="9" spans="1:7" ht="15">
      <c r="A9" s="300" t="s">
        <v>31</v>
      </c>
      <c r="B9" s="301"/>
      <c r="C9" s="302"/>
      <c r="D9" s="303"/>
      <c r="E9" s="304"/>
      <c r="F9" s="305"/>
      <c r="G9" s="306"/>
    </row>
    <row r="10" spans="1:7" ht="15.75" thickBot="1">
      <c r="A10" s="307"/>
      <c r="B10" s="308"/>
      <c r="C10" s="309"/>
      <c r="D10" s="310"/>
      <c r="E10" s="311"/>
      <c r="F10" s="312"/>
      <c r="G10" s="313"/>
    </row>
    <row r="11" spans="1:7" ht="15.75" thickTop="1">
      <c r="A11" s="27"/>
      <c r="B11" s="28"/>
      <c r="C11" s="29"/>
      <c r="D11" s="30"/>
      <c r="E11" s="25"/>
      <c r="F11" s="26"/>
      <c r="G11" s="26"/>
    </row>
    <row r="12" spans="1:7" ht="15">
      <c r="A12" s="31"/>
      <c r="B12" s="28"/>
      <c r="C12" s="29"/>
      <c r="D12" s="30"/>
      <c r="E12" s="25"/>
      <c r="F12" s="26"/>
      <c r="G12" s="26"/>
    </row>
    <row r="13" spans="1:7" ht="15">
      <c r="A13" s="31"/>
      <c r="B13" s="22"/>
      <c r="C13" s="23"/>
      <c r="D13" s="30"/>
      <c r="E13" s="29"/>
      <c r="F13" s="26"/>
      <c r="G13" s="26"/>
    </row>
    <row r="14" spans="1:7" ht="15">
      <c r="A14" s="32" t="s">
        <v>32</v>
      </c>
      <c r="B14" s="33"/>
      <c r="C14" s="34"/>
      <c r="D14" s="35"/>
      <c r="E14" s="36"/>
      <c r="F14" s="37"/>
      <c r="G14" s="38">
        <f>G106</f>
        <v>0</v>
      </c>
    </row>
    <row r="15" spans="1:7" ht="15">
      <c r="A15" s="27"/>
      <c r="B15" s="39"/>
      <c r="C15" s="40"/>
      <c r="D15" s="30"/>
      <c r="E15" s="29"/>
      <c r="F15" s="41"/>
      <c r="G15" s="41"/>
    </row>
    <row r="16" spans="1:7" ht="15">
      <c r="A16" s="32" t="s">
        <v>33</v>
      </c>
      <c r="B16" s="33"/>
      <c r="C16" s="34"/>
      <c r="D16" s="35"/>
      <c r="E16" s="36"/>
      <c r="F16" s="37"/>
      <c r="G16" s="38">
        <f>G139</f>
        <v>0</v>
      </c>
    </row>
    <row r="17" spans="1:7" ht="15">
      <c r="A17" s="27"/>
      <c r="B17" s="39"/>
      <c r="C17" s="40"/>
      <c r="D17" s="30"/>
      <c r="E17" s="29"/>
      <c r="F17" s="41"/>
      <c r="G17" s="41"/>
    </row>
    <row r="18" spans="1:7" ht="15">
      <c r="A18" s="32" t="s">
        <v>34</v>
      </c>
      <c r="B18" s="33"/>
      <c r="C18" s="34"/>
      <c r="D18" s="35"/>
      <c r="E18" s="36"/>
      <c r="F18" s="37"/>
      <c r="G18" s="38">
        <f>G182</f>
        <v>0</v>
      </c>
    </row>
    <row r="19" spans="1:7" ht="15">
      <c r="A19" s="27"/>
      <c r="B19" s="39"/>
      <c r="C19" s="40"/>
      <c r="D19" s="30"/>
      <c r="E19" s="29"/>
      <c r="F19" s="41"/>
      <c r="G19" s="41"/>
    </row>
    <row r="20" spans="1:7" ht="15">
      <c r="A20" s="32" t="s">
        <v>35</v>
      </c>
      <c r="B20" s="33"/>
      <c r="C20" s="34"/>
      <c r="D20" s="35"/>
      <c r="E20" s="36"/>
      <c r="F20" s="37"/>
      <c r="G20" s="38">
        <f>G236</f>
        <v>0</v>
      </c>
    </row>
    <row r="21" spans="1:7" ht="15">
      <c r="A21" s="27"/>
      <c r="B21" s="39"/>
      <c r="C21" s="40"/>
      <c r="D21" s="30"/>
      <c r="E21" s="29"/>
      <c r="F21" s="41"/>
      <c r="G21" s="41"/>
    </row>
    <row r="22" spans="1:7" ht="15">
      <c r="A22" s="32" t="s">
        <v>36</v>
      </c>
      <c r="B22" s="33"/>
      <c r="C22" s="34"/>
      <c r="D22" s="35"/>
      <c r="E22" s="36"/>
      <c r="F22" s="37"/>
      <c r="G22" s="38">
        <f>G262</f>
        <v>0</v>
      </c>
    </row>
    <row r="23" spans="1:7" ht="15">
      <c r="A23" s="27"/>
      <c r="B23" s="39"/>
      <c r="C23" s="40"/>
      <c r="D23" s="30"/>
      <c r="E23" s="29"/>
      <c r="F23" s="41"/>
      <c r="G23" s="41"/>
    </row>
    <row r="24" spans="1:7" ht="15">
      <c r="A24" s="32" t="s">
        <v>37</v>
      </c>
      <c r="B24" s="33"/>
      <c r="C24" s="34"/>
      <c r="D24" s="35"/>
      <c r="E24" s="36"/>
      <c r="F24" s="37"/>
      <c r="G24" s="38">
        <f>G298</f>
        <v>0</v>
      </c>
    </row>
    <row r="25" spans="1:7" ht="15">
      <c r="A25" s="27"/>
      <c r="B25" s="39"/>
      <c r="C25" s="40"/>
      <c r="D25" s="30"/>
      <c r="E25" s="29"/>
      <c r="F25" s="41"/>
      <c r="G25" s="41"/>
    </row>
    <row r="26" spans="1:7" ht="15">
      <c r="A26" s="32" t="s">
        <v>38</v>
      </c>
      <c r="B26" s="33"/>
      <c r="C26" s="34"/>
      <c r="D26" s="35"/>
      <c r="E26" s="36"/>
      <c r="F26" s="37"/>
      <c r="G26" s="38">
        <f>G310</f>
        <v>0</v>
      </c>
    </row>
    <row r="27" spans="1:7" ht="15">
      <c r="A27" s="27"/>
      <c r="B27" s="39"/>
      <c r="C27" s="40"/>
      <c r="D27" s="30"/>
      <c r="E27" s="29"/>
      <c r="F27" s="41"/>
      <c r="G27" s="41"/>
    </row>
    <row r="28" spans="1:7" ht="30.75" customHeight="1">
      <c r="A28" s="508" t="s">
        <v>307</v>
      </c>
      <c r="B28" s="509"/>
      <c r="C28" s="509"/>
      <c r="D28" s="509"/>
      <c r="E28" s="371"/>
      <c r="F28" s="372"/>
      <c r="G28" s="373">
        <v>0</v>
      </c>
    </row>
    <row r="29" spans="1:7" ht="15.75" thickBot="1">
      <c r="A29" s="31"/>
      <c r="B29" s="39"/>
      <c r="C29" s="40"/>
      <c r="D29" s="24"/>
      <c r="E29" s="25"/>
      <c r="F29" s="26"/>
      <c r="G29" s="26"/>
    </row>
    <row r="30" spans="1:7" ht="24.75" customHeight="1" thickBot="1" thickTop="1">
      <c r="A30" s="318"/>
      <c r="B30" s="319"/>
      <c r="C30" s="320"/>
      <c r="D30" s="303"/>
      <c r="E30" s="321" t="s">
        <v>39</v>
      </c>
      <c r="F30" s="322"/>
      <c r="G30" s="323">
        <f>SUM(G14:G26)+G28</f>
        <v>0</v>
      </c>
    </row>
    <row r="31" spans="1:7" ht="15" thickTop="1">
      <c r="A31" s="45"/>
      <c r="B31" s="46"/>
      <c r="C31" s="47"/>
      <c r="D31" s="48"/>
      <c r="E31" s="49"/>
      <c r="F31" s="50"/>
      <c r="G31" s="50"/>
    </row>
    <row r="32" spans="1:7" ht="14.25">
      <c r="A32" s="45"/>
      <c r="B32" s="46"/>
      <c r="C32" s="47"/>
      <c r="D32" s="48"/>
      <c r="E32" s="25"/>
      <c r="F32" s="270"/>
      <c r="G32" s="51"/>
    </row>
    <row r="33" spans="1:7" ht="14.25">
      <c r="A33" s="45"/>
      <c r="B33" s="46"/>
      <c r="C33" s="47"/>
      <c r="D33" s="48"/>
      <c r="E33" s="25"/>
      <c r="F33" s="25"/>
      <c r="G33" s="26"/>
    </row>
    <row r="34" spans="1:7" ht="15">
      <c r="A34" s="45"/>
      <c r="B34" s="46"/>
      <c r="C34" s="47"/>
      <c r="D34" s="48"/>
      <c r="E34" s="52"/>
      <c r="F34" s="271"/>
      <c r="G34" s="53"/>
    </row>
    <row r="35" spans="1:7" ht="14.25">
      <c r="A35" s="45"/>
      <c r="B35" s="46"/>
      <c r="C35" s="47"/>
      <c r="D35" s="48"/>
      <c r="E35" s="49"/>
      <c r="F35" s="49"/>
      <c r="G35" s="50"/>
    </row>
    <row r="36" spans="1:7" ht="14.25">
      <c r="A36" s="45"/>
      <c r="B36" s="46"/>
      <c r="C36" s="47"/>
      <c r="D36" s="48"/>
      <c r="E36" s="49"/>
      <c r="F36" s="49"/>
      <c r="G36" s="50"/>
    </row>
    <row r="37" spans="1:7" ht="14.25">
      <c r="A37" s="45"/>
      <c r="B37" s="46"/>
      <c r="C37" s="47"/>
      <c r="D37" s="48"/>
      <c r="E37" s="49"/>
      <c r="F37" s="50"/>
      <c r="G37" s="50"/>
    </row>
    <row r="38" spans="1:7" ht="14.25">
      <c r="A38" s="45"/>
      <c r="B38" s="46"/>
      <c r="C38" s="47"/>
      <c r="D38" s="48"/>
      <c r="E38" s="49"/>
      <c r="F38" s="50"/>
      <c r="G38" s="50"/>
    </row>
    <row r="39" spans="1:7" ht="14.25">
      <c r="A39" s="45"/>
      <c r="B39" s="46"/>
      <c r="C39" s="47"/>
      <c r="D39" s="48"/>
      <c r="E39" s="49"/>
      <c r="F39" s="50"/>
      <c r="G39" s="50"/>
    </row>
    <row r="40" spans="1:7" ht="14.25">
      <c r="A40" s="45"/>
      <c r="B40" s="46"/>
      <c r="C40" s="47"/>
      <c r="D40" s="48"/>
      <c r="E40" s="49"/>
      <c r="F40" s="50"/>
      <c r="G40" s="50"/>
    </row>
    <row r="41" spans="1:7" ht="14.25">
      <c r="A41" s="45"/>
      <c r="B41" s="46"/>
      <c r="C41" s="47"/>
      <c r="D41" s="48"/>
      <c r="E41" s="49"/>
      <c r="F41" s="50"/>
      <c r="G41" s="50"/>
    </row>
    <row r="42" spans="1:7" ht="14.25">
      <c r="A42" s="45"/>
      <c r="B42" s="46"/>
      <c r="C42" s="47"/>
      <c r="D42" s="48"/>
      <c r="E42" s="49"/>
      <c r="F42" s="50"/>
      <c r="G42" s="50"/>
    </row>
    <row r="43" spans="1:7" ht="14.25">
      <c r="A43" s="45"/>
      <c r="B43" s="46"/>
      <c r="C43" s="47"/>
      <c r="D43" s="48"/>
      <c r="E43" s="49"/>
      <c r="F43" s="50"/>
      <c r="G43" s="50"/>
    </row>
    <row r="44" spans="1:7" ht="14.25">
      <c r="A44" s="45"/>
      <c r="B44" s="46"/>
      <c r="C44" s="47"/>
      <c r="D44" s="48"/>
      <c r="E44" s="49"/>
      <c r="F44" s="50"/>
      <c r="G44" s="50"/>
    </row>
    <row r="45" spans="1:7" ht="14.25">
      <c r="A45" s="45"/>
      <c r="B45" s="46"/>
      <c r="C45" s="47"/>
      <c r="D45" s="48"/>
      <c r="E45" s="49"/>
      <c r="F45" s="50"/>
      <c r="G45" s="50"/>
    </row>
    <row r="46" spans="1:7" ht="14.25">
      <c r="A46" s="45"/>
      <c r="B46" s="46"/>
      <c r="C46" s="47"/>
      <c r="D46" s="48"/>
      <c r="E46" s="49"/>
      <c r="F46" s="50"/>
      <c r="G46" s="50"/>
    </row>
    <row r="47" spans="1:7" ht="14.25">
      <c r="A47" s="45"/>
      <c r="B47" s="46"/>
      <c r="C47" s="47"/>
      <c r="D47" s="48"/>
      <c r="E47" s="49"/>
      <c r="F47" s="50"/>
      <c r="G47" s="50"/>
    </row>
    <row r="48" spans="1:7" ht="14.25">
      <c r="A48" s="45"/>
      <c r="B48" s="46"/>
      <c r="C48" s="47"/>
      <c r="D48" s="48"/>
      <c r="E48" s="49"/>
      <c r="F48" s="50"/>
      <c r="G48" s="50"/>
    </row>
    <row r="49" spans="1:7" ht="14.25">
      <c r="A49" s="45"/>
      <c r="B49" s="46"/>
      <c r="C49" s="47"/>
      <c r="D49" s="48"/>
      <c r="E49" s="49"/>
      <c r="F49" s="50"/>
      <c r="G49" s="50"/>
    </row>
    <row r="50" spans="1:7" ht="14.25">
      <c r="A50" s="45"/>
      <c r="B50" s="46"/>
      <c r="C50" s="47"/>
      <c r="D50" s="48"/>
      <c r="E50" s="49"/>
      <c r="F50" s="50"/>
      <c r="G50" s="50"/>
    </row>
    <row r="51" spans="1:7" ht="14.25">
      <c r="A51" s="45"/>
      <c r="B51" s="46"/>
      <c r="C51" s="47"/>
      <c r="D51" s="48"/>
      <c r="E51" s="49"/>
      <c r="F51" s="50"/>
      <c r="G51" s="50"/>
    </row>
    <row r="52" spans="1:7" ht="14.25">
      <c r="A52" s="45"/>
      <c r="B52" s="46"/>
      <c r="C52" s="47"/>
      <c r="D52" s="48"/>
      <c r="E52" s="49"/>
      <c r="F52" s="50"/>
      <c r="G52" s="50"/>
    </row>
    <row r="53" spans="1:7" ht="14.25">
      <c r="A53" s="31"/>
      <c r="B53" s="22"/>
      <c r="C53" s="23"/>
      <c r="D53" s="24"/>
      <c r="E53" s="25"/>
      <c r="F53" s="26"/>
      <c r="G53" s="26"/>
    </row>
    <row r="54" spans="1:7" ht="15">
      <c r="A54" s="27" t="s">
        <v>32</v>
      </c>
      <c r="B54" s="39"/>
      <c r="C54" s="23"/>
      <c r="D54" s="24"/>
      <c r="E54" s="25"/>
      <c r="F54" s="26"/>
      <c r="G54" s="26"/>
    </row>
    <row r="55" spans="1:7" ht="14.25">
      <c r="A55" s="31"/>
      <c r="B55" s="22"/>
      <c r="C55" s="23"/>
      <c r="D55" s="24"/>
      <c r="E55" s="25"/>
      <c r="F55" s="26"/>
      <c r="G55" s="26"/>
    </row>
    <row r="56" spans="1:7" ht="15">
      <c r="A56" s="54" t="s">
        <v>40</v>
      </c>
      <c r="B56" s="55"/>
      <c r="C56" s="40"/>
      <c r="D56" s="24"/>
      <c r="E56" s="25"/>
      <c r="F56" s="26"/>
      <c r="G56" s="26"/>
    </row>
    <row r="57" spans="1:7" ht="15">
      <c r="A57" s="54"/>
      <c r="B57" s="55"/>
      <c r="C57" s="40"/>
      <c r="D57" s="24"/>
      <c r="E57" s="25"/>
      <c r="F57" s="26"/>
      <c r="G57" s="26"/>
    </row>
    <row r="58" spans="1:7" ht="256.5">
      <c r="A58" s="56" t="s">
        <v>9</v>
      </c>
      <c r="B58" s="275">
        <v>11101</v>
      </c>
      <c r="C58" s="135" t="s">
        <v>159</v>
      </c>
      <c r="D58" s="274" t="s">
        <v>158</v>
      </c>
      <c r="E58" s="67"/>
      <c r="F58" s="68"/>
      <c r="G58" s="68">
        <v>0</v>
      </c>
    </row>
    <row r="59" spans="1:7" ht="15">
      <c r="A59" s="54"/>
      <c r="B59" s="55"/>
      <c r="C59" s="272"/>
      <c r="D59" s="273"/>
      <c r="E59" s="25"/>
      <c r="F59" s="26"/>
      <c r="G59" s="26"/>
    </row>
    <row r="60" spans="1:7" ht="201.75" customHeight="1">
      <c r="A60" s="56" t="s">
        <v>12</v>
      </c>
      <c r="B60" s="275">
        <v>11102</v>
      </c>
      <c r="C60" s="135" t="s">
        <v>231</v>
      </c>
      <c r="D60" s="274" t="s">
        <v>158</v>
      </c>
      <c r="E60" s="67"/>
      <c r="F60" s="68"/>
      <c r="G60" s="68">
        <v>0</v>
      </c>
    </row>
    <row r="61" spans="1:7" ht="14.25">
      <c r="A61" s="31"/>
      <c r="B61" s="22"/>
      <c r="C61" s="23"/>
      <c r="D61" s="24"/>
      <c r="E61" s="25"/>
      <c r="F61" s="26"/>
      <c r="G61" s="26"/>
    </row>
    <row r="62" spans="1:7" ht="61.5" customHeight="1">
      <c r="A62" s="56" t="s">
        <v>14</v>
      </c>
      <c r="B62" s="57">
        <v>11121</v>
      </c>
      <c r="C62" s="58" t="s">
        <v>41</v>
      </c>
      <c r="D62" s="59" t="s">
        <v>6</v>
      </c>
      <c r="E62" s="60">
        <v>0.02</v>
      </c>
      <c r="F62" s="61">
        <v>0</v>
      </c>
      <c r="G62" s="62">
        <f>E62*F62</f>
        <v>0</v>
      </c>
    </row>
    <row r="63" spans="1:7" ht="14.25">
      <c r="A63" s="31"/>
      <c r="B63" s="22"/>
      <c r="C63" s="23"/>
      <c r="D63" s="24"/>
      <c r="E63" s="26"/>
      <c r="F63" s="26"/>
      <c r="G63" s="26"/>
    </row>
    <row r="64" spans="1:7" ht="75" customHeight="1">
      <c r="A64" s="56" t="s">
        <v>16</v>
      </c>
      <c r="B64" s="57">
        <v>11121</v>
      </c>
      <c r="C64" s="58" t="s">
        <v>42</v>
      </c>
      <c r="D64" s="59" t="s">
        <v>6</v>
      </c>
      <c r="E64" s="60">
        <v>0.045</v>
      </c>
      <c r="F64" s="61">
        <v>0</v>
      </c>
      <c r="G64" s="62">
        <f>E64*F64</f>
        <v>0</v>
      </c>
    </row>
    <row r="65" spans="1:7" ht="14.25">
      <c r="A65" s="31"/>
      <c r="B65" s="22"/>
      <c r="C65" s="23"/>
      <c r="D65" s="24"/>
      <c r="E65" s="25"/>
      <c r="F65" s="26"/>
      <c r="G65" s="26"/>
    </row>
    <row r="66" spans="1:7" ht="75.75" customHeight="1">
      <c r="A66" s="56" t="s">
        <v>19</v>
      </c>
      <c r="B66" s="57">
        <v>11323</v>
      </c>
      <c r="C66" s="58" t="s">
        <v>43</v>
      </c>
      <c r="D66" s="59" t="s">
        <v>10</v>
      </c>
      <c r="E66" s="63">
        <v>1</v>
      </c>
      <c r="F66" s="61">
        <v>0</v>
      </c>
      <c r="G66" s="61">
        <f>E66*F66</f>
        <v>0</v>
      </c>
    </row>
    <row r="67" spans="1:7" ht="14.25">
      <c r="A67" s="31"/>
      <c r="B67" s="22"/>
      <c r="C67" s="23"/>
      <c r="D67" s="24"/>
      <c r="E67" s="25"/>
      <c r="F67" s="26"/>
      <c r="G67" s="26"/>
    </row>
    <row r="68" spans="1:7" ht="164.25" customHeight="1">
      <c r="A68" s="56" t="s">
        <v>20</v>
      </c>
      <c r="B68" s="64"/>
      <c r="C68" s="65" t="s">
        <v>44</v>
      </c>
      <c r="D68" s="66" t="s">
        <v>10</v>
      </c>
      <c r="E68" s="67">
        <v>1</v>
      </c>
      <c r="F68" s="68">
        <v>0</v>
      </c>
      <c r="G68" s="68">
        <f>E68*F68</f>
        <v>0</v>
      </c>
    </row>
    <row r="69" spans="1:7" ht="14.25">
      <c r="A69" s="31"/>
      <c r="B69" s="22"/>
      <c r="C69" s="23"/>
      <c r="D69" s="24"/>
      <c r="E69" s="25"/>
      <c r="F69" s="26"/>
      <c r="G69" s="26"/>
    </row>
    <row r="70" spans="1:7" ht="15">
      <c r="A70" s="27" t="s">
        <v>45</v>
      </c>
      <c r="B70" s="39"/>
      <c r="C70" s="40"/>
      <c r="D70" s="24"/>
      <c r="E70" s="25"/>
      <c r="F70" s="26"/>
      <c r="G70" s="26"/>
    </row>
    <row r="71" spans="1:7" ht="15">
      <c r="A71" s="27"/>
      <c r="B71" s="39"/>
      <c r="C71" s="40"/>
      <c r="D71" s="24"/>
      <c r="E71" s="25"/>
      <c r="F71" s="26"/>
      <c r="G71" s="26"/>
    </row>
    <row r="72" spans="1:7" ht="15">
      <c r="A72" s="27" t="s">
        <v>46</v>
      </c>
      <c r="B72" s="39"/>
      <c r="C72" s="40"/>
      <c r="D72" s="24"/>
      <c r="E72" s="25"/>
      <c r="F72" s="26"/>
      <c r="G72" s="26"/>
    </row>
    <row r="73" spans="1:7" ht="15">
      <c r="A73" s="27"/>
      <c r="B73" s="39"/>
      <c r="C73" s="40"/>
      <c r="D73" s="24"/>
      <c r="E73" s="25"/>
      <c r="F73" s="26"/>
      <c r="G73" s="26"/>
    </row>
    <row r="74" spans="1:7" ht="92.25" customHeight="1">
      <c r="A74" s="27"/>
      <c r="B74" s="39"/>
      <c r="C74" s="65" t="s">
        <v>173</v>
      </c>
      <c r="D74" s="24"/>
      <c r="E74" s="25"/>
      <c r="F74" s="26"/>
      <c r="G74" s="26"/>
    </row>
    <row r="75" spans="1:7" ht="14.25">
      <c r="A75" s="31"/>
      <c r="B75" s="22"/>
      <c r="C75" s="23"/>
      <c r="D75" s="24"/>
      <c r="E75" s="25"/>
      <c r="F75" s="26"/>
      <c r="G75" s="26"/>
    </row>
    <row r="76" spans="1:7" ht="59.25" customHeight="1">
      <c r="A76" s="56" t="s">
        <v>19</v>
      </c>
      <c r="B76" s="57">
        <v>12151</v>
      </c>
      <c r="C76" s="58" t="s">
        <v>160</v>
      </c>
      <c r="D76" s="59" t="s">
        <v>10</v>
      </c>
      <c r="E76" s="63">
        <v>5</v>
      </c>
      <c r="F76" s="61">
        <v>0</v>
      </c>
      <c r="G76" s="61">
        <f>E76*F76</f>
        <v>0</v>
      </c>
    </row>
    <row r="77" spans="1:7" ht="14.25">
      <c r="A77" s="31"/>
      <c r="B77" s="22"/>
      <c r="C77" s="23"/>
      <c r="D77" s="24"/>
      <c r="E77" s="25"/>
      <c r="F77" s="26"/>
      <c r="G77" s="26"/>
    </row>
    <row r="78" spans="1:7" ht="59.25" customHeight="1">
      <c r="A78" s="56" t="s">
        <v>20</v>
      </c>
      <c r="B78" s="57">
        <v>12153</v>
      </c>
      <c r="C78" s="58" t="s">
        <v>161</v>
      </c>
      <c r="D78" s="59" t="s">
        <v>10</v>
      </c>
      <c r="E78" s="63">
        <v>7</v>
      </c>
      <c r="F78" s="61">
        <v>0</v>
      </c>
      <c r="G78" s="61">
        <f>E78*F78</f>
        <v>0</v>
      </c>
    </row>
    <row r="79" spans="1:7" ht="14.25">
      <c r="A79" s="31"/>
      <c r="B79" s="22"/>
      <c r="C79" s="23"/>
      <c r="D79" s="24"/>
      <c r="E79" s="25"/>
      <c r="F79" s="26"/>
      <c r="G79" s="26"/>
    </row>
    <row r="80" spans="1:7" ht="47.25" customHeight="1">
      <c r="A80" s="56" t="s">
        <v>21</v>
      </c>
      <c r="B80" s="57">
        <v>12163</v>
      </c>
      <c r="C80" s="58" t="s">
        <v>162</v>
      </c>
      <c r="D80" s="59" t="s">
        <v>10</v>
      </c>
      <c r="E80" s="63">
        <v>5</v>
      </c>
      <c r="F80" s="61">
        <v>0</v>
      </c>
      <c r="G80" s="61">
        <f>E80*F80</f>
        <v>0</v>
      </c>
    </row>
    <row r="81" spans="1:7" ht="14.25">
      <c r="A81" s="31"/>
      <c r="B81" s="22"/>
      <c r="C81" s="23"/>
      <c r="D81" s="24"/>
      <c r="E81" s="25"/>
      <c r="F81" s="26"/>
      <c r="G81" s="26"/>
    </row>
    <row r="82" spans="1:7" ht="47.25" customHeight="1">
      <c r="A82" s="56" t="s">
        <v>47</v>
      </c>
      <c r="B82" s="57">
        <v>12169</v>
      </c>
      <c r="C82" s="58" t="s">
        <v>163</v>
      </c>
      <c r="D82" s="59" t="s">
        <v>10</v>
      </c>
      <c r="E82" s="63">
        <v>7</v>
      </c>
      <c r="F82" s="61">
        <v>0</v>
      </c>
      <c r="G82" s="61">
        <f>E82*F82</f>
        <v>0</v>
      </c>
    </row>
    <row r="83" spans="1:7" ht="14.25">
      <c r="A83" s="69"/>
      <c r="B83" s="70"/>
      <c r="C83" s="71"/>
      <c r="D83" s="72"/>
      <c r="E83" s="73"/>
      <c r="F83" s="74"/>
      <c r="G83" s="74"/>
    </row>
    <row r="84" spans="1:7" ht="15">
      <c r="A84" s="75" t="s">
        <v>48</v>
      </c>
      <c r="B84" s="76"/>
      <c r="C84" s="77"/>
      <c r="D84" s="78"/>
      <c r="E84" s="73"/>
      <c r="F84" s="74"/>
      <c r="G84" s="74"/>
    </row>
    <row r="85" spans="1:7" ht="15">
      <c r="A85" s="79"/>
      <c r="B85" s="76"/>
      <c r="C85" s="77"/>
      <c r="D85" s="78"/>
      <c r="E85" s="73"/>
      <c r="F85" s="74"/>
      <c r="G85" s="74"/>
    </row>
    <row r="86" spans="1:7" ht="75" customHeight="1">
      <c r="A86" s="80" t="s">
        <v>49</v>
      </c>
      <c r="B86" s="57">
        <v>12293</v>
      </c>
      <c r="C86" s="58" t="s">
        <v>50</v>
      </c>
      <c r="D86" s="81" t="s">
        <v>308</v>
      </c>
      <c r="E86" s="63">
        <v>42</v>
      </c>
      <c r="F86" s="61">
        <v>0</v>
      </c>
      <c r="G86" s="61">
        <f>E86*F86</f>
        <v>0</v>
      </c>
    </row>
    <row r="87" spans="1:7" ht="15">
      <c r="A87" s="82"/>
      <c r="B87" s="22"/>
      <c r="C87" s="83"/>
      <c r="D87" s="84"/>
      <c r="E87" s="85"/>
      <c r="F87" s="26"/>
      <c r="G87" s="26"/>
    </row>
    <row r="88" spans="1:7" ht="60.75" customHeight="1">
      <c r="A88" s="80" t="s">
        <v>52</v>
      </c>
      <c r="B88" s="57"/>
      <c r="C88" s="58" t="s">
        <v>53</v>
      </c>
      <c r="D88" s="81" t="s">
        <v>10</v>
      </c>
      <c r="E88" s="63">
        <v>20</v>
      </c>
      <c r="F88" s="61">
        <v>0</v>
      </c>
      <c r="G88" s="61">
        <f>E88*F88</f>
        <v>0</v>
      </c>
    </row>
    <row r="89" spans="1:7" ht="14.25">
      <c r="A89" s="82"/>
      <c r="B89" s="22"/>
      <c r="C89" s="23"/>
      <c r="D89" s="86"/>
      <c r="E89" s="25"/>
      <c r="F89" s="26"/>
      <c r="G89" s="26"/>
    </row>
    <row r="90" spans="1:7" ht="74.25" customHeight="1">
      <c r="A90" s="80" t="s">
        <v>54</v>
      </c>
      <c r="B90" s="57"/>
      <c r="C90" s="58" t="s">
        <v>164</v>
      </c>
      <c r="D90" s="81" t="s">
        <v>10</v>
      </c>
      <c r="E90" s="63">
        <v>4</v>
      </c>
      <c r="F90" s="61">
        <v>0</v>
      </c>
      <c r="G90" s="61">
        <f>E90*F90</f>
        <v>0</v>
      </c>
    </row>
    <row r="91" spans="1:7" ht="14.25">
      <c r="A91" s="82"/>
      <c r="B91" s="22"/>
      <c r="C91" s="23"/>
      <c r="D91" s="86"/>
      <c r="E91" s="25"/>
      <c r="F91" s="26"/>
      <c r="G91" s="26"/>
    </row>
    <row r="92" spans="1:7" ht="87.75" customHeight="1">
      <c r="A92" s="80" t="s">
        <v>55</v>
      </c>
      <c r="B92" s="57"/>
      <c r="C92" s="58" t="s">
        <v>165</v>
      </c>
      <c r="D92" s="81" t="s">
        <v>10</v>
      </c>
      <c r="E92" s="63">
        <v>2</v>
      </c>
      <c r="F92" s="61">
        <v>0</v>
      </c>
      <c r="G92" s="61">
        <f>E92*F92</f>
        <v>0</v>
      </c>
    </row>
    <row r="93" spans="1:7" ht="14.25">
      <c r="A93" s="82"/>
      <c r="B93" s="22"/>
      <c r="C93" s="23"/>
      <c r="D93" s="86"/>
      <c r="E93" s="25"/>
      <c r="F93" s="26"/>
      <c r="G93" s="26"/>
    </row>
    <row r="94" spans="1:7" ht="60" customHeight="1">
      <c r="A94" s="80" t="s">
        <v>56</v>
      </c>
      <c r="B94" s="57"/>
      <c r="C94" s="58" t="s">
        <v>57</v>
      </c>
      <c r="D94" s="81" t="s">
        <v>10</v>
      </c>
      <c r="E94" s="63">
        <v>1</v>
      </c>
      <c r="F94" s="61">
        <v>0</v>
      </c>
      <c r="G94" s="61">
        <f>E94*F94</f>
        <v>0</v>
      </c>
    </row>
    <row r="95" spans="1:7" ht="14.25">
      <c r="A95" s="87"/>
      <c r="B95" s="70"/>
      <c r="C95" s="88"/>
      <c r="D95" s="89"/>
      <c r="E95" s="73"/>
      <c r="F95" s="74"/>
      <c r="G95" s="74"/>
    </row>
    <row r="96" spans="1:7" ht="15">
      <c r="A96" s="90" t="s">
        <v>58</v>
      </c>
      <c r="B96" s="70"/>
      <c r="C96" s="88"/>
      <c r="D96" s="89"/>
      <c r="E96" s="73"/>
      <c r="F96" s="74"/>
      <c r="G96" s="74"/>
    </row>
    <row r="97" spans="1:7" ht="14.25">
      <c r="A97" s="87"/>
      <c r="B97" s="70"/>
      <c r="C97" s="88"/>
      <c r="D97" s="89"/>
      <c r="E97" s="73"/>
      <c r="F97" s="74"/>
      <c r="G97" s="74"/>
    </row>
    <row r="98" spans="1:7" ht="102.75" customHeight="1">
      <c r="A98" s="80" t="s">
        <v>59</v>
      </c>
      <c r="B98" s="57">
        <v>12371</v>
      </c>
      <c r="C98" s="58" t="s">
        <v>60</v>
      </c>
      <c r="D98" s="81" t="s">
        <v>51</v>
      </c>
      <c r="E98" s="63">
        <v>435</v>
      </c>
      <c r="F98" s="61">
        <v>0</v>
      </c>
      <c r="G98" s="61">
        <f>E98*F98</f>
        <v>0</v>
      </c>
    </row>
    <row r="99" spans="1:7" ht="14.25">
      <c r="A99" s="82"/>
      <c r="B99" s="22"/>
      <c r="C99" s="23"/>
      <c r="D99" s="86"/>
      <c r="E99" s="25"/>
      <c r="F99" s="26"/>
      <c r="G99" s="26"/>
    </row>
    <row r="100" spans="1:7" ht="46.5" customHeight="1">
      <c r="A100" s="80" t="s">
        <v>61</v>
      </c>
      <c r="B100" s="57">
        <v>12391</v>
      </c>
      <c r="C100" s="58" t="s">
        <v>62</v>
      </c>
      <c r="D100" s="81" t="s">
        <v>63</v>
      </c>
      <c r="E100" s="63">
        <v>629</v>
      </c>
      <c r="F100" s="61">
        <v>0</v>
      </c>
      <c r="G100" s="61">
        <f>E100*F100</f>
        <v>0</v>
      </c>
    </row>
    <row r="101" spans="1:7" ht="14.25">
      <c r="A101" s="82"/>
      <c r="B101" s="22"/>
      <c r="C101" s="23"/>
      <c r="D101" s="86"/>
      <c r="E101" s="25"/>
      <c r="F101" s="26"/>
      <c r="G101" s="26"/>
    </row>
    <row r="102" spans="1:7" ht="32.25" customHeight="1">
      <c r="A102" s="80" t="s">
        <v>64</v>
      </c>
      <c r="B102" s="57"/>
      <c r="C102" s="58" t="s">
        <v>65</v>
      </c>
      <c r="D102" s="81" t="s">
        <v>51</v>
      </c>
      <c r="E102" s="63">
        <v>110</v>
      </c>
      <c r="F102" s="61">
        <v>0</v>
      </c>
      <c r="G102" s="61">
        <f>E102*F102</f>
        <v>0</v>
      </c>
    </row>
    <row r="103" spans="1:7" ht="14.25">
      <c r="A103" s="82"/>
      <c r="B103" s="22"/>
      <c r="C103" s="23"/>
      <c r="D103" s="86"/>
      <c r="E103" s="25"/>
      <c r="F103" s="26"/>
      <c r="G103" s="26"/>
    </row>
    <row r="104" spans="1:7" ht="90.75" customHeight="1">
      <c r="A104" s="80" t="s">
        <v>66</v>
      </c>
      <c r="B104" s="57"/>
      <c r="C104" s="58" t="s">
        <v>67</v>
      </c>
      <c r="D104" s="81" t="s">
        <v>68</v>
      </c>
      <c r="E104" s="63">
        <v>2.2</v>
      </c>
      <c r="F104" s="61">
        <v>0</v>
      </c>
      <c r="G104" s="61">
        <f>E104*F104</f>
        <v>0</v>
      </c>
    </row>
    <row r="105" spans="1:7" ht="15" thickBot="1">
      <c r="A105" s="82"/>
      <c r="B105" s="22"/>
      <c r="C105" s="23"/>
      <c r="D105" s="86"/>
      <c r="E105" s="25"/>
      <c r="F105" s="26"/>
      <c r="G105" s="26"/>
    </row>
    <row r="106" spans="1:7" ht="16.5" thickBot="1" thickTop="1">
      <c r="A106" s="31"/>
      <c r="B106" s="41"/>
      <c r="C106" s="40"/>
      <c r="D106" s="24"/>
      <c r="E106" s="42" t="s">
        <v>69</v>
      </c>
      <c r="F106" s="43"/>
      <c r="G106" s="44">
        <f>SUM(G58:G105)</f>
        <v>0</v>
      </c>
    </row>
    <row r="107" spans="1:7" ht="15" thickTop="1">
      <c r="A107" s="91"/>
      <c r="B107" s="76"/>
      <c r="C107" s="77"/>
      <c r="D107" s="92"/>
      <c r="E107" s="93"/>
      <c r="F107" s="94"/>
      <c r="G107" s="94"/>
    </row>
    <row r="108" spans="1:7" ht="15">
      <c r="A108" s="27" t="s">
        <v>33</v>
      </c>
      <c r="B108" s="95"/>
      <c r="C108" s="96"/>
      <c r="D108" s="78"/>
      <c r="E108" s="93"/>
      <c r="F108" s="94"/>
      <c r="G108" s="94"/>
    </row>
    <row r="109" spans="1:7" ht="14.25">
      <c r="A109" s="97"/>
      <c r="B109" s="76"/>
      <c r="C109" s="77"/>
      <c r="D109" s="78"/>
      <c r="E109" s="93"/>
      <c r="F109" s="94"/>
      <c r="G109" s="94"/>
    </row>
    <row r="110" spans="1:7" ht="15">
      <c r="A110" s="27" t="s">
        <v>70</v>
      </c>
      <c r="B110" s="76"/>
      <c r="C110" s="77"/>
      <c r="D110" s="78"/>
      <c r="E110" s="93"/>
      <c r="F110" s="94"/>
      <c r="G110" s="94"/>
    </row>
    <row r="111" spans="1:7" ht="14.25">
      <c r="A111" s="97"/>
      <c r="B111" s="76"/>
      <c r="C111" s="77"/>
      <c r="D111" s="78"/>
      <c r="E111" s="93"/>
      <c r="F111" s="94"/>
      <c r="G111" s="94"/>
    </row>
    <row r="112" spans="1:7" ht="62.25" customHeight="1">
      <c r="A112" s="56" t="s">
        <v>9</v>
      </c>
      <c r="B112" s="57">
        <v>21114</v>
      </c>
      <c r="C112" s="58" t="s">
        <v>71</v>
      </c>
      <c r="D112" s="81" t="s">
        <v>68</v>
      </c>
      <c r="E112" s="63">
        <v>31.1</v>
      </c>
      <c r="F112" s="61">
        <v>0</v>
      </c>
      <c r="G112" s="61">
        <f>E112*F112</f>
        <v>0</v>
      </c>
    </row>
    <row r="113" spans="1:7" ht="14.25">
      <c r="A113" s="31"/>
      <c r="B113" s="22"/>
      <c r="C113" s="23"/>
      <c r="D113" s="86"/>
      <c r="E113" s="25"/>
      <c r="F113" s="26"/>
      <c r="G113" s="26"/>
    </row>
    <row r="114" spans="1:7" ht="45.75" customHeight="1">
      <c r="A114" s="56" t="s">
        <v>12</v>
      </c>
      <c r="B114" s="98">
        <v>21124</v>
      </c>
      <c r="C114" s="99" t="s">
        <v>72</v>
      </c>
      <c r="D114" s="81" t="s">
        <v>68</v>
      </c>
      <c r="E114" s="63">
        <v>1742.2</v>
      </c>
      <c r="F114" s="61">
        <v>0</v>
      </c>
      <c r="G114" s="61">
        <f>E114*F114</f>
        <v>0</v>
      </c>
    </row>
    <row r="115" spans="1:7" ht="14.25">
      <c r="A115" s="31"/>
      <c r="B115" s="22"/>
      <c r="C115" s="100"/>
      <c r="D115" s="86"/>
      <c r="E115" s="25"/>
      <c r="F115" s="26"/>
      <c r="G115" s="26"/>
    </row>
    <row r="116" spans="1:7" ht="102.75" customHeight="1">
      <c r="A116" s="56" t="s">
        <v>14</v>
      </c>
      <c r="B116" s="98">
        <v>21314</v>
      </c>
      <c r="C116" s="99" t="s">
        <v>73</v>
      </c>
      <c r="D116" s="81" t="s">
        <v>68</v>
      </c>
      <c r="E116" s="63">
        <v>374</v>
      </c>
      <c r="F116" s="61">
        <v>0</v>
      </c>
      <c r="G116" s="61">
        <f>E116*F116</f>
        <v>0</v>
      </c>
    </row>
    <row r="117" spans="1:7" ht="14.25">
      <c r="A117" s="97"/>
      <c r="B117" s="76"/>
      <c r="C117" s="77"/>
      <c r="D117" s="78"/>
      <c r="E117" s="93"/>
      <c r="F117" s="101"/>
      <c r="G117" s="94"/>
    </row>
    <row r="118" spans="1:7" ht="15">
      <c r="A118" s="27" t="s">
        <v>74</v>
      </c>
      <c r="B118" s="39"/>
      <c r="C118" s="40"/>
      <c r="D118" s="24"/>
      <c r="E118" s="25"/>
      <c r="F118" s="26"/>
      <c r="G118" s="26"/>
    </row>
    <row r="119" spans="1:7" ht="14.25">
      <c r="A119" s="31"/>
      <c r="B119" s="22"/>
      <c r="C119" s="23"/>
      <c r="D119" s="24"/>
      <c r="E119" s="25"/>
      <c r="F119" s="26"/>
      <c r="G119" s="26"/>
    </row>
    <row r="120" spans="1:7" ht="45" customHeight="1">
      <c r="A120" s="56" t="s">
        <v>16</v>
      </c>
      <c r="B120" s="98">
        <v>21214</v>
      </c>
      <c r="C120" s="99" t="s">
        <v>75</v>
      </c>
      <c r="D120" s="81" t="s">
        <v>51</v>
      </c>
      <c r="E120" s="63">
        <v>2936</v>
      </c>
      <c r="F120" s="61">
        <v>0</v>
      </c>
      <c r="G120" s="61">
        <f>E120*F120</f>
        <v>0</v>
      </c>
    </row>
    <row r="121" spans="1:7" ht="14.25">
      <c r="A121" s="97"/>
      <c r="B121" s="76"/>
      <c r="C121" s="77"/>
      <c r="D121" s="78"/>
      <c r="E121" s="93"/>
      <c r="F121" s="94"/>
      <c r="G121" s="94"/>
    </row>
    <row r="122" spans="1:7" ht="15">
      <c r="A122" s="27" t="s">
        <v>76</v>
      </c>
      <c r="B122" s="95"/>
      <c r="C122" s="96"/>
      <c r="D122" s="78"/>
      <c r="E122" s="93"/>
      <c r="F122" s="94"/>
      <c r="G122" s="94"/>
    </row>
    <row r="123" spans="1:7" ht="14.25">
      <c r="A123" s="97"/>
      <c r="B123" s="76"/>
      <c r="C123" s="77"/>
      <c r="D123" s="78"/>
      <c r="E123" s="93"/>
      <c r="F123" s="94"/>
      <c r="G123" s="94"/>
    </row>
    <row r="124" spans="1:7" ht="89.25" customHeight="1">
      <c r="A124" s="56" t="s">
        <v>19</v>
      </c>
      <c r="B124" s="57">
        <v>25132</v>
      </c>
      <c r="C124" s="58" t="s">
        <v>77</v>
      </c>
      <c r="D124" s="81" t="s">
        <v>51</v>
      </c>
      <c r="E124" s="63">
        <v>130</v>
      </c>
      <c r="F124" s="61">
        <v>0</v>
      </c>
      <c r="G124" s="61">
        <f>E124*F124</f>
        <v>0</v>
      </c>
    </row>
    <row r="125" spans="1:7" ht="14.25">
      <c r="A125" s="31"/>
      <c r="B125" s="22"/>
      <c r="C125" s="23"/>
      <c r="D125" s="24"/>
      <c r="E125" s="25"/>
      <c r="F125" s="26"/>
      <c r="G125" s="26"/>
    </row>
    <row r="126" spans="1:7" ht="30.75" customHeight="1">
      <c r="A126" s="56" t="s">
        <v>20</v>
      </c>
      <c r="B126" s="57">
        <v>25151</v>
      </c>
      <c r="C126" s="58" t="s">
        <v>13</v>
      </c>
      <c r="D126" s="81" t="s">
        <v>51</v>
      </c>
      <c r="E126" s="63">
        <v>130</v>
      </c>
      <c r="F126" s="61">
        <v>0</v>
      </c>
      <c r="G126" s="61">
        <f>E126*F126</f>
        <v>0</v>
      </c>
    </row>
    <row r="127" spans="1:7" ht="14.25">
      <c r="A127" s="102"/>
      <c r="B127" s="103"/>
      <c r="C127" s="104"/>
      <c r="D127" s="105"/>
      <c r="E127" s="106"/>
      <c r="F127" s="107"/>
      <c r="G127" s="107"/>
    </row>
    <row r="128" spans="1:7" ht="15">
      <c r="A128" s="27" t="s">
        <v>78</v>
      </c>
      <c r="B128" s="39"/>
      <c r="C128" s="40"/>
      <c r="D128" s="24"/>
      <c r="E128" s="25"/>
      <c r="F128" s="26"/>
      <c r="G128" s="26"/>
    </row>
    <row r="129" spans="1:7" ht="15">
      <c r="A129" s="27"/>
      <c r="B129" s="39"/>
      <c r="C129" s="40"/>
      <c r="D129" s="24"/>
      <c r="E129" s="25"/>
      <c r="F129" s="26"/>
      <c r="G129" s="26"/>
    </row>
    <row r="130" spans="1:7" ht="15">
      <c r="A130" s="27" t="s">
        <v>79</v>
      </c>
      <c r="B130" s="39"/>
      <c r="C130" s="40"/>
      <c r="D130" s="24"/>
      <c r="E130" s="25"/>
      <c r="F130" s="26"/>
      <c r="G130" s="26"/>
    </row>
    <row r="131" spans="1:7" ht="15">
      <c r="A131" s="108"/>
      <c r="B131" s="109"/>
      <c r="C131" s="110"/>
      <c r="D131" s="111"/>
      <c r="E131" s="112"/>
      <c r="F131" s="113"/>
      <c r="G131" s="26"/>
    </row>
    <row r="132" spans="1:7" ht="45.75" customHeight="1">
      <c r="A132" s="56" t="s">
        <v>21</v>
      </c>
      <c r="B132" s="57">
        <v>29121</v>
      </c>
      <c r="C132" s="58" t="s">
        <v>166</v>
      </c>
      <c r="D132" s="59" t="s">
        <v>167</v>
      </c>
      <c r="E132" s="61">
        <v>3061</v>
      </c>
      <c r="F132" s="61">
        <v>0</v>
      </c>
      <c r="G132" s="61">
        <f>E132*F132</f>
        <v>0</v>
      </c>
    </row>
    <row r="133" spans="1:7" ht="14.25">
      <c r="A133" s="31"/>
      <c r="B133" s="22"/>
      <c r="C133" s="23"/>
      <c r="D133" s="24"/>
      <c r="E133" s="26"/>
      <c r="F133" s="26"/>
      <c r="G133" s="26"/>
    </row>
    <row r="134" spans="1:7" ht="45.75" customHeight="1">
      <c r="A134" s="56" t="s">
        <v>47</v>
      </c>
      <c r="B134" s="98">
        <v>29133</v>
      </c>
      <c r="C134" s="99" t="s">
        <v>80</v>
      </c>
      <c r="D134" s="81" t="s">
        <v>68</v>
      </c>
      <c r="E134" s="63">
        <v>2151</v>
      </c>
      <c r="F134" s="61">
        <v>0</v>
      </c>
      <c r="G134" s="61">
        <f>E134*F134</f>
        <v>0</v>
      </c>
    </row>
    <row r="135" spans="1:7" ht="14.25">
      <c r="A135" s="31"/>
      <c r="B135" s="22"/>
      <c r="C135" s="100"/>
      <c r="D135" s="86"/>
      <c r="E135" s="25"/>
      <c r="F135" s="26"/>
      <c r="G135" s="26"/>
    </row>
    <row r="136" spans="1:7" ht="48" customHeight="1">
      <c r="A136" s="56" t="s">
        <v>49</v>
      </c>
      <c r="B136" s="98">
        <v>29138</v>
      </c>
      <c r="C136" s="99" t="s">
        <v>81</v>
      </c>
      <c r="D136" s="81" t="s">
        <v>68</v>
      </c>
      <c r="E136" s="63">
        <v>27</v>
      </c>
      <c r="F136" s="61">
        <v>0</v>
      </c>
      <c r="G136" s="61">
        <f>E136*F136</f>
        <v>0</v>
      </c>
    </row>
    <row r="137" spans="1:7" ht="14.25">
      <c r="A137" s="31"/>
      <c r="B137" s="22"/>
      <c r="C137" s="100"/>
      <c r="D137" s="86"/>
      <c r="E137" s="25"/>
      <c r="F137" s="26"/>
      <c r="G137" s="26"/>
    </row>
    <row r="138" spans="1:7" ht="15" thickBot="1">
      <c r="A138" s="31"/>
      <c r="B138" s="22"/>
      <c r="C138" s="23"/>
      <c r="D138" s="24"/>
      <c r="E138" s="26"/>
      <c r="F138" s="26"/>
      <c r="G138" s="26"/>
    </row>
    <row r="139" spans="1:7" ht="16.5" thickBot="1" thickTop="1">
      <c r="A139" s="31"/>
      <c r="B139" s="41"/>
      <c r="C139" s="40"/>
      <c r="D139" s="24"/>
      <c r="E139" s="42" t="s">
        <v>69</v>
      </c>
      <c r="F139" s="43"/>
      <c r="G139" s="44">
        <f>SUM(G112:G136)</f>
        <v>0</v>
      </c>
    </row>
    <row r="140" spans="1:7" ht="15.75" thickTop="1">
      <c r="A140" s="102"/>
      <c r="B140" s="103"/>
      <c r="C140" s="114"/>
      <c r="D140" s="105"/>
      <c r="E140" s="106"/>
      <c r="F140" s="107"/>
      <c r="G140" s="107"/>
    </row>
    <row r="141" spans="1:7" ht="15">
      <c r="A141" s="27" t="s">
        <v>34</v>
      </c>
      <c r="B141" s="39"/>
      <c r="C141" s="23"/>
      <c r="D141" s="105"/>
      <c r="E141" s="106"/>
      <c r="F141" s="107"/>
      <c r="G141" s="107"/>
    </row>
    <row r="142" spans="1:7" ht="15">
      <c r="A142" s="31"/>
      <c r="B142" s="22"/>
      <c r="C142" s="40"/>
      <c r="D142" s="105"/>
      <c r="E142" s="115"/>
      <c r="F142" s="107"/>
      <c r="G142" s="107"/>
    </row>
    <row r="143" spans="1:7" ht="15">
      <c r="A143" s="27" t="s">
        <v>82</v>
      </c>
      <c r="B143" s="39"/>
      <c r="C143" s="23"/>
      <c r="D143" s="105"/>
      <c r="E143" s="106"/>
      <c r="F143" s="107"/>
      <c r="G143" s="107"/>
    </row>
    <row r="144" spans="1:7" ht="15">
      <c r="A144" s="27"/>
      <c r="B144" s="39"/>
      <c r="C144" s="23"/>
      <c r="D144" s="105"/>
      <c r="E144" s="115"/>
      <c r="F144" s="107"/>
      <c r="G144" s="107"/>
    </row>
    <row r="145" spans="1:7" ht="15">
      <c r="A145" s="27" t="s">
        <v>83</v>
      </c>
      <c r="B145" s="39"/>
      <c r="C145" s="23"/>
      <c r="D145" s="78"/>
      <c r="E145" s="78"/>
      <c r="F145" s="116"/>
      <c r="G145" s="94"/>
    </row>
    <row r="146" spans="1:7" ht="14.25">
      <c r="A146" s="97"/>
      <c r="B146" s="76"/>
      <c r="C146" s="77"/>
      <c r="D146" s="78"/>
      <c r="E146" s="78"/>
      <c r="F146" s="93"/>
      <c r="G146" s="94"/>
    </row>
    <row r="147" spans="1:7" ht="60.75" customHeight="1">
      <c r="A147" s="117" t="s">
        <v>9</v>
      </c>
      <c r="B147" s="118">
        <v>31131</v>
      </c>
      <c r="C147" s="119" t="s">
        <v>84</v>
      </c>
      <c r="D147" s="120" t="s">
        <v>68</v>
      </c>
      <c r="E147" s="121">
        <v>89</v>
      </c>
      <c r="F147" s="122">
        <v>0</v>
      </c>
      <c r="G147" s="122">
        <f>SUM(E147*F147)</f>
        <v>0</v>
      </c>
    </row>
    <row r="148" spans="1:7" ht="14.25">
      <c r="A148" s="123"/>
      <c r="B148" s="124"/>
      <c r="C148" s="125"/>
      <c r="D148" s="126"/>
      <c r="E148" s="127"/>
      <c r="F148" s="128"/>
      <c r="G148" s="128"/>
    </row>
    <row r="149" spans="1:7" ht="61.5" customHeight="1">
      <c r="A149" s="117" t="s">
        <v>12</v>
      </c>
      <c r="B149" s="118">
        <v>31133</v>
      </c>
      <c r="C149" s="119" t="s">
        <v>85</v>
      </c>
      <c r="D149" s="120" t="s">
        <v>68</v>
      </c>
      <c r="E149" s="121">
        <v>933</v>
      </c>
      <c r="F149" s="122">
        <v>0</v>
      </c>
      <c r="G149" s="122">
        <f>SUM(E149*F149)</f>
        <v>0</v>
      </c>
    </row>
    <row r="150" spans="1:7" ht="14.25">
      <c r="A150" s="123"/>
      <c r="B150" s="124"/>
      <c r="C150" s="125"/>
      <c r="D150" s="126"/>
      <c r="E150" s="127"/>
      <c r="F150" s="128"/>
      <c r="G150" s="128"/>
    </row>
    <row r="151" spans="1:7" ht="90.75" customHeight="1">
      <c r="A151" s="117" t="s">
        <v>14</v>
      </c>
      <c r="B151" s="118">
        <v>31173</v>
      </c>
      <c r="C151" s="119" t="s">
        <v>15</v>
      </c>
      <c r="D151" s="120" t="s">
        <v>68</v>
      </c>
      <c r="E151" s="121">
        <v>26</v>
      </c>
      <c r="F151" s="122">
        <v>0</v>
      </c>
      <c r="G151" s="122">
        <f>SUM(E151*F151)</f>
        <v>0</v>
      </c>
    </row>
    <row r="152" spans="1:7" ht="12.75">
      <c r="A152" s="129"/>
      <c r="B152" s="129"/>
      <c r="C152" s="129"/>
      <c r="D152" s="129"/>
      <c r="E152" s="129"/>
      <c r="F152" s="129"/>
      <c r="G152" s="129"/>
    </row>
    <row r="153" spans="1:7" ht="15">
      <c r="A153" s="130" t="s">
        <v>86</v>
      </c>
      <c r="B153" s="131"/>
      <c r="C153" s="132"/>
      <c r="D153" s="133"/>
      <c r="E153" s="133"/>
      <c r="F153" s="133"/>
      <c r="G153" s="133"/>
    </row>
    <row r="154" spans="1:7" ht="14.25">
      <c r="A154" s="133"/>
      <c r="B154" s="124"/>
      <c r="C154" s="125"/>
      <c r="D154" s="126"/>
      <c r="E154" s="127"/>
      <c r="F154" s="128"/>
      <c r="G154" s="133"/>
    </row>
    <row r="155" spans="1:7" ht="86.25" customHeight="1">
      <c r="A155" s="117" t="s">
        <v>16</v>
      </c>
      <c r="B155" s="134">
        <v>31586</v>
      </c>
      <c r="C155" s="135" t="s">
        <v>87</v>
      </c>
      <c r="D155" s="136" t="s">
        <v>51</v>
      </c>
      <c r="E155" s="137">
        <v>2268</v>
      </c>
      <c r="F155" s="138">
        <v>0</v>
      </c>
      <c r="G155" s="138">
        <f>E155*F155</f>
        <v>0</v>
      </c>
    </row>
    <row r="156" spans="1:7" ht="12.75">
      <c r="A156" s="139"/>
      <c r="B156" s="139"/>
      <c r="C156" s="139"/>
      <c r="D156" s="139"/>
      <c r="E156" s="139"/>
      <c r="F156" s="139"/>
      <c r="G156" s="139"/>
    </row>
    <row r="157" spans="1:7" ht="15">
      <c r="A157" s="130" t="s">
        <v>88</v>
      </c>
      <c r="B157" s="124"/>
      <c r="C157" s="125"/>
      <c r="D157" s="140"/>
      <c r="E157" s="127"/>
      <c r="F157" s="141"/>
      <c r="G157" s="141"/>
    </row>
    <row r="158" spans="1:7" ht="15">
      <c r="A158" s="132"/>
      <c r="B158" s="124"/>
      <c r="C158" s="125"/>
      <c r="D158" s="140"/>
      <c r="E158" s="127"/>
      <c r="F158" s="141"/>
      <c r="G158" s="141"/>
    </row>
    <row r="159" spans="1:7" ht="15">
      <c r="A159" s="130" t="s">
        <v>89</v>
      </c>
      <c r="B159" s="124"/>
      <c r="C159" s="125"/>
      <c r="D159" s="140"/>
      <c r="E159" s="127"/>
      <c r="F159" s="141"/>
      <c r="G159" s="141"/>
    </row>
    <row r="160" spans="1:7" ht="15">
      <c r="A160" s="142"/>
      <c r="B160" s="143"/>
      <c r="C160" s="144"/>
      <c r="D160" s="145"/>
      <c r="E160" s="146"/>
      <c r="F160" s="141"/>
      <c r="G160" s="141"/>
    </row>
    <row r="161" spans="1:7" ht="62.25" customHeight="1">
      <c r="A161" s="117" t="s">
        <v>19</v>
      </c>
      <c r="B161" s="118">
        <v>32254</v>
      </c>
      <c r="C161" s="119" t="s">
        <v>90</v>
      </c>
      <c r="D161" s="120" t="s">
        <v>51</v>
      </c>
      <c r="E161" s="121">
        <v>360</v>
      </c>
      <c r="F161" s="122">
        <v>0</v>
      </c>
      <c r="G161" s="122">
        <f>E161*F161</f>
        <v>0</v>
      </c>
    </row>
    <row r="162" spans="1:7" ht="14.25">
      <c r="A162" s="123"/>
      <c r="B162" s="124"/>
      <c r="C162" s="125"/>
      <c r="D162" s="126"/>
      <c r="E162" s="127"/>
      <c r="F162" s="128"/>
      <c r="G162" s="128"/>
    </row>
    <row r="163" spans="1:7" ht="90" customHeight="1">
      <c r="A163" s="117" t="s">
        <v>20</v>
      </c>
      <c r="B163" s="118">
        <v>32281</v>
      </c>
      <c r="C163" s="119" t="s">
        <v>91</v>
      </c>
      <c r="D163" s="120" t="s">
        <v>51</v>
      </c>
      <c r="E163" s="121">
        <v>2861</v>
      </c>
      <c r="F163" s="122">
        <v>0</v>
      </c>
      <c r="G163" s="122">
        <f>E163*F163</f>
        <v>0</v>
      </c>
    </row>
    <row r="164" spans="1:7" ht="14.25">
      <c r="A164" s="123"/>
      <c r="B164" s="124"/>
      <c r="C164" s="125"/>
      <c r="D164" s="126"/>
      <c r="E164" s="127"/>
      <c r="F164" s="128"/>
      <c r="G164" s="128"/>
    </row>
    <row r="165" spans="1:7" ht="15">
      <c r="A165" s="130" t="s">
        <v>92</v>
      </c>
      <c r="B165" s="124"/>
      <c r="C165" s="125"/>
      <c r="D165" s="126"/>
      <c r="E165" s="127"/>
      <c r="F165" s="128"/>
      <c r="G165" s="128"/>
    </row>
    <row r="166" spans="1:7" ht="14.25">
      <c r="A166" s="123"/>
      <c r="B166" s="124"/>
      <c r="C166" s="125"/>
      <c r="D166" s="126"/>
      <c r="E166" s="127"/>
      <c r="F166" s="128"/>
      <c r="G166" s="128"/>
    </row>
    <row r="167" spans="1:7" ht="132.75" customHeight="1">
      <c r="A167" s="147" t="s">
        <v>21</v>
      </c>
      <c r="B167" s="148" t="s">
        <v>93</v>
      </c>
      <c r="C167" s="149" t="s">
        <v>168</v>
      </c>
      <c r="D167" s="136" t="s">
        <v>51</v>
      </c>
      <c r="E167" s="137">
        <v>4.5</v>
      </c>
      <c r="F167" s="138">
        <v>0</v>
      </c>
      <c r="G167" s="138">
        <f>E167*F167</f>
        <v>0</v>
      </c>
    </row>
    <row r="168" spans="1:7" ht="14.25">
      <c r="A168" s="150"/>
      <c r="B168" s="151"/>
      <c r="C168" s="152"/>
      <c r="D168" s="153"/>
      <c r="E168" s="154"/>
      <c r="F168" s="155"/>
      <c r="G168" s="155"/>
    </row>
    <row r="169" spans="1:7" ht="14.25">
      <c r="A169" s="156"/>
      <c r="B169" s="143"/>
      <c r="C169" s="144"/>
      <c r="D169" s="145"/>
      <c r="E169" s="146"/>
      <c r="F169" s="141"/>
      <c r="G169" s="141"/>
    </row>
    <row r="170" spans="1:7" ht="15">
      <c r="A170" s="130" t="s">
        <v>94</v>
      </c>
      <c r="B170" s="124"/>
      <c r="C170" s="144"/>
      <c r="D170" s="145"/>
      <c r="E170" s="146"/>
      <c r="F170" s="141"/>
      <c r="G170" s="141"/>
    </row>
    <row r="171" spans="1:7" ht="14.25">
      <c r="A171" s="123"/>
      <c r="B171" s="124"/>
      <c r="C171" s="144"/>
      <c r="D171" s="145"/>
      <c r="E171" s="146"/>
      <c r="F171" s="141"/>
      <c r="G171" s="141"/>
    </row>
    <row r="172" spans="1:7" ht="15">
      <c r="A172" s="130" t="s">
        <v>95</v>
      </c>
      <c r="B172" s="124"/>
      <c r="C172" s="144"/>
      <c r="D172" s="145"/>
      <c r="E172" s="146"/>
      <c r="F172" s="141"/>
      <c r="G172" s="141"/>
    </row>
    <row r="173" spans="1:7" ht="14.25">
      <c r="A173" s="156"/>
      <c r="B173" s="143"/>
      <c r="C173" s="144"/>
      <c r="D173" s="145"/>
      <c r="E173" s="146"/>
      <c r="F173" s="141"/>
      <c r="G173" s="141"/>
    </row>
    <row r="174" spans="1:7" ht="61.5" customHeight="1">
      <c r="A174" s="118" t="s">
        <v>47</v>
      </c>
      <c r="B174" s="118">
        <v>35214</v>
      </c>
      <c r="C174" s="119" t="s">
        <v>96</v>
      </c>
      <c r="D174" s="120" t="s">
        <v>63</v>
      </c>
      <c r="E174" s="121">
        <v>261</v>
      </c>
      <c r="F174" s="122">
        <v>0</v>
      </c>
      <c r="G174" s="122">
        <f>E174*F174</f>
        <v>0</v>
      </c>
    </row>
    <row r="175" spans="1:7" ht="14.25">
      <c r="A175" s="124"/>
      <c r="B175" s="124"/>
      <c r="C175" s="125"/>
      <c r="D175" s="126"/>
      <c r="E175" s="127"/>
      <c r="F175" s="128"/>
      <c r="G175" s="128"/>
    </row>
    <row r="176" spans="1:7" ht="75.75" customHeight="1">
      <c r="A176" s="118" t="s">
        <v>49</v>
      </c>
      <c r="B176" s="118">
        <v>35232</v>
      </c>
      <c r="C176" s="119" t="s">
        <v>97</v>
      </c>
      <c r="D176" s="120" t="s">
        <v>63</v>
      </c>
      <c r="E176" s="121">
        <v>115</v>
      </c>
      <c r="F176" s="122">
        <v>0</v>
      </c>
      <c r="G176" s="122">
        <f>E176*F176</f>
        <v>0</v>
      </c>
    </row>
    <row r="177" spans="1:7" ht="14.25">
      <c r="A177" s="124"/>
      <c r="B177" s="124"/>
      <c r="C177" s="125"/>
      <c r="D177" s="126"/>
      <c r="E177" s="127"/>
      <c r="F177" s="128"/>
      <c r="G177" s="128"/>
    </row>
    <row r="178" spans="1:7" ht="75.75" customHeight="1">
      <c r="A178" s="118" t="s">
        <v>52</v>
      </c>
      <c r="B178" s="118">
        <v>35235</v>
      </c>
      <c r="C178" s="119" t="s">
        <v>98</v>
      </c>
      <c r="D178" s="120" t="s">
        <v>63</v>
      </c>
      <c r="E178" s="121">
        <v>30</v>
      </c>
      <c r="F178" s="122">
        <v>0</v>
      </c>
      <c r="G178" s="122">
        <f>E178*F178</f>
        <v>0</v>
      </c>
    </row>
    <row r="179" spans="1:7" ht="14.25">
      <c r="A179" s="124"/>
      <c r="B179" s="124"/>
      <c r="C179" s="125"/>
      <c r="D179" s="126"/>
      <c r="E179" s="127"/>
      <c r="F179" s="128"/>
      <c r="G179" s="128"/>
    </row>
    <row r="180" spans="1:7" ht="60.75" customHeight="1">
      <c r="A180" s="118" t="s">
        <v>54</v>
      </c>
      <c r="B180" s="118">
        <v>35275</v>
      </c>
      <c r="C180" s="119" t="s">
        <v>99</v>
      </c>
      <c r="D180" s="120" t="s">
        <v>63</v>
      </c>
      <c r="E180" s="121">
        <v>9</v>
      </c>
      <c r="F180" s="122">
        <v>0</v>
      </c>
      <c r="G180" s="122">
        <f>E180*F180</f>
        <v>0</v>
      </c>
    </row>
    <row r="181" spans="1:7" ht="15" thickBot="1">
      <c r="A181" s="124"/>
      <c r="B181" s="124"/>
      <c r="C181" s="125"/>
      <c r="D181" s="140"/>
      <c r="E181" s="127"/>
      <c r="F181" s="128"/>
      <c r="G181" s="128"/>
    </row>
    <row r="182" spans="1:7" ht="16.5" thickBot="1" thickTop="1">
      <c r="A182" s="123"/>
      <c r="B182" s="157"/>
      <c r="C182" s="125"/>
      <c r="D182" s="140"/>
      <c r="E182" s="158" t="s">
        <v>69</v>
      </c>
      <c r="F182" s="159"/>
      <c r="G182" s="160">
        <f>SUM(G147:G180)</f>
        <v>0</v>
      </c>
    </row>
    <row r="183" spans="1:7" ht="15.75" thickTop="1">
      <c r="A183" s="161"/>
      <c r="B183" s="162"/>
      <c r="C183" s="162"/>
      <c r="D183" s="162"/>
      <c r="E183" s="162"/>
      <c r="F183" s="163"/>
      <c r="G183" s="164"/>
    </row>
    <row r="184" spans="1:7" ht="15">
      <c r="A184" s="130" t="s">
        <v>35</v>
      </c>
      <c r="B184" s="131"/>
      <c r="C184" s="132"/>
      <c r="D184" s="140"/>
      <c r="E184" s="127"/>
      <c r="F184" s="128"/>
      <c r="G184" s="128"/>
    </row>
    <row r="185" spans="1:7" ht="15">
      <c r="A185" s="130"/>
      <c r="B185" s="127"/>
      <c r="C185" s="128"/>
      <c r="D185" s="157"/>
      <c r="E185" s="127"/>
      <c r="F185" s="128"/>
      <c r="G185" s="157"/>
    </row>
    <row r="186" spans="1:7" ht="15">
      <c r="A186" s="130" t="s">
        <v>100</v>
      </c>
      <c r="B186" s="131"/>
      <c r="C186" s="132"/>
      <c r="D186" s="140"/>
      <c r="E186" s="127"/>
      <c r="F186" s="128"/>
      <c r="G186" s="157"/>
    </row>
    <row r="187" spans="1:7" ht="15">
      <c r="A187" s="132"/>
      <c r="B187" s="131"/>
      <c r="C187" s="132"/>
      <c r="D187" s="140"/>
      <c r="E187" s="127"/>
      <c r="F187" s="128"/>
      <c r="G187" s="133"/>
    </row>
    <row r="188" spans="1:7" ht="45.75" customHeight="1">
      <c r="A188" s="56" t="s">
        <v>9</v>
      </c>
      <c r="B188" s="57"/>
      <c r="C188" s="99" t="s">
        <v>101</v>
      </c>
      <c r="D188" s="81" t="s">
        <v>63</v>
      </c>
      <c r="E188" s="63">
        <v>187</v>
      </c>
      <c r="F188" s="61">
        <v>0</v>
      </c>
      <c r="G188" s="61">
        <f>E188*F188</f>
        <v>0</v>
      </c>
    </row>
    <row r="189" spans="1:7" ht="15">
      <c r="A189" s="27"/>
      <c r="B189" s="39"/>
      <c r="C189" s="40"/>
      <c r="D189" s="24"/>
      <c r="E189" s="25"/>
      <c r="F189" s="26"/>
      <c r="G189" s="41"/>
    </row>
    <row r="190" spans="1:7" ht="45.75" customHeight="1">
      <c r="A190" s="56" t="s">
        <v>12</v>
      </c>
      <c r="B190" s="57"/>
      <c r="C190" s="99" t="s">
        <v>169</v>
      </c>
      <c r="D190" s="81" t="s">
        <v>7</v>
      </c>
      <c r="E190" s="63">
        <v>19</v>
      </c>
      <c r="F190" s="61">
        <v>0</v>
      </c>
      <c r="G190" s="61">
        <f>E190*F190</f>
        <v>0</v>
      </c>
    </row>
    <row r="191" spans="1:7" ht="14.25">
      <c r="A191" s="69"/>
      <c r="B191" s="70"/>
      <c r="C191" s="165"/>
      <c r="D191" s="89"/>
      <c r="E191" s="73"/>
      <c r="F191" s="74"/>
      <c r="G191" s="74"/>
    </row>
    <row r="192" spans="1:7" ht="15.75">
      <c r="A192" s="166" t="s">
        <v>102</v>
      </c>
      <c r="B192" s="22"/>
      <c r="C192" s="100"/>
      <c r="D192" s="86"/>
      <c r="E192" s="25"/>
      <c r="F192" s="26"/>
      <c r="G192" s="26"/>
    </row>
    <row r="193" spans="1:7" ht="14.25">
      <c r="A193" s="31"/>
      <c r="B193" s="22"/>
      <c r="C193" s="100"/>
      <c r="D193" s="86"/>
      <c r="E193" s="25"/>
      <c r="F193" s="26"/>
      <c r="G193" s="26"/>
    </row>
    <row r="194" spans="1:7" ht="74.25" customHeight="1">
      <c r="A194" s="167" t="s">
        <v>14</v>
      </c>
      <c r="B194" s="64">
        <v>42114</v>
      </c>
      <c r="C194" s="168" t="s">
        <v>103</v>
      </c>
      <c r="D194" s="169" t="s">
        <v>63</v>
      </c>
      <c r="E194" s="67">
        <v>98</v>
      </c>
      <c r="F194" s="68">
        <v>0</v>
      </c>
      <c r="G194" s="68">
        <f>E194*F194</f>
        <v>0</v>
      </c>
    </row>
    <row r="195" spans="1:7" ht="14.25">
      <c r="A195" s="170"/>
      <c r="B195" s="171"/>
      <c r="C195" s="172"/>
      <c r="D195" s="173"/>
      <c r="E195" s="174"/>
      <c r="F195" s="175"/>
      <c r="G195" s="175"/>
    </row>
    <row r="196" spans="1:7" ht="102.75" customHeight="1">
      <c r="A196" s="167" t="s">
        <v>16</v>
      </c>
      <c r="B196" s="64">
        <v>42165</v>
      </c>
      <c r="C196" s="176" t="s">
        <v>104</v>
      </c>
      <c r="D196" s="177" t="s">
        <v>63</v>
      </c>
      <c r="E196" s="178">
        <v>26</v>
      </c>
      <c r="F196" s="179">
        <v>0</v>
      </c>
      <c r="G196" s="68">
        <f>+E196*F196</f>
        <v>0</v>
      </c>
    </row>
    <row r="197" spans="1:7" ht="14.25">
      <c r="A197" s="170"/>
      <c r="B197" s="180"/>
      <c r="C197" s="181"/>
      <c r="D197" s="182"/>
      <c r="E197" s="183"/>
      <c r="F197" s="184"/>
      <c r="G197" s="26" t="s">
        <v>105</v>
      </c>
    </row>
    <row r="198" spans="1:7" ht="63.75" customHeight="1">
      <c r="A198" s="167" t="s">
        <v>19</v>
      </c>
      <c r="B198" s="57">
        <v>42313</v>
      </c>
      <c r="C198" s="185" t="s">
        <v>170</v>
      </c>
      <c r="D198" s="186" t="s">
        <v>63</v>
      </c>
      <c r="E198" s="187">
        <v>124</v>
      </c>
      <c r="F198" s="188">
        <v>0</v>
      </c>
      <c r="G198" s="68">
        <f>+E198*F198</f>
        <v>0</v>
      </c>
    </row>
    <row r="199" spans="1:7" ht="14.25">
      <c r="A199" s="69"/>
      <c r="B199" s="70"/>
      <c r="C199" s="165"/>
      <c r="D199" s="89"/>
      <c r="E199" s="73"/>
      <c r="F199" s="74"/>
      <c r="G199" s="74"/>
    </row>
    <row r="200" spans="1:7" ht="15.75">
      <c r="A200" s="166" t="s">
        <v>106</v>
      </c>
      <c r="B200" s="22"/>
      <c r="C200" s="100"/>
      <c r="D200" s="86"/>
      <c r="E200" s="25"/>
      <c r="F200" s="26"/>
      <c r="G200" s="26"/>
    </row>
    <row r="201" spans="1:7" ht="15">
      <c r="A201" s="31"/>
      <c r="B201" s="39"/>
      <c r="C201" s="40"/>
      <c r="D201" s="24"/>
      <c r="E201" s="25"/>
      <c r="F201" s="26"/>
      <c r="G201" s="26"/>
    </row>
    <row r="202" spans="1:7" ht="72.75" customHeight="1">
      <c r="A202" s="56" t="s">
        <v>20</v>
      </c>
      <c r="B202" s="98">
        <v>43223</v>
      </c>
      <c r="C202" s="189" t="s">
        <v>107</v>
      </c>
      <c r="D202" s="190" t="s">
        <v>63</v>
      </c>
      <c r="E202" s="63">
        <v>49</v>
      </c>
      <c r="F202" s="61">
        <v>0</v>
      </c>
      <c r="G202" s="61">
        <f>E202*F202</f>
        <v>0</v>
      </c>
    </row>
    <row r="203" spans="1:7" ht="14.25">
      <c r="A203" s="170"/>
      <c r="B203" s="171"/>
      <c r="C203" s="191"/>
      <c r="D203" s="173"/>
      <c r="E203" s="174"/>
      <c r="F203" s="175"/>
      <c r="G203" s="175"/>
    </row>
    <row r="204" spans="1:7" ht="71.25" customHeight="1">
      <c r="A204" s="56" t="s">
        <v>21</v>
      </c>
      <c r="B204" s="64">
        <v>43225</v>
      </c>
      <c r="C204" s="192" t="s">
        <v>108</v>
      </c>
      <c r="D204" s="169" t="s">
        <v>63</v>
      </c>
      <c r="E204" s="193">
        <v>122</v>
      </c>
      <c r="F204" s="68">
        <v>0</v>
      </c>
      <c r="G204" s="68">
        <f>E204*F204</f>
        <v>0</v>
      </c>
    </row>
    <row r="205" spans="1:7" ht="14.25">
      <c r="A205" s="170"/>
      <c r="B205" s="22"/>
      <c r="C205" s="194"/>
      <c r="D205" s="86"/>
      <c r="E205" s="25"/>
      <c r="F205" s="26"/>
      <c r="G205" s="26"/>
    </row>
    <row r="206" spans="1:7" ht="50.25" customHeight="1">
      <c r="A206" s="56" t="s">
        <v>47</v>
      </c>
      <c r="B206" s="98">
        <v>42313</v>
      </c>
      <c r="C206" s="176" t="s">
        <v>171</v>
      </c>
      <c r="D206" s="177" t="s">
        <v>63</v>
      </c>
      <c r="E206" s="178">
        <v>171</v>
      </c>
      <c r="F206" s="179">
        <v>0</v>
      </c>
      <c r="G206" s="68">
        <f>+E206*F206</f>
        <v>0</v>
      </c>
    </row>
    <row r="207" spans="1:7" ht="14.25">
      <c r="A207" s="170"/>
      <c r="B207" s="22"/>
      <c r="C207" s="194"/>
      <c r="D207" s="86"/>
      <c r="E207" s="25"/>
      <c r="F207" s="26"/>
      <c r="G207" s="26"/>
    </row>
    <row r="208" spans="1:7" ht="49.5" customHeight="1">
      <c r="A208" s="56" t="s">
        <v>49</v>
      </c>
      <c r="B208" s="98">
        <v>42313</v>
      </c>
      <c r="C208" s="176" t="s">
        <v>172</v>
      </c>
      <c r="D208" s="177" t="s">
        <v>63</v>
      </c>
      <c r="E208" s="178">
        <v>171</v>
      </c>
      <c r="F208" s="179">
        <v>0</v>
      </c>
      <c r="G208" s="68">
        <f>+E208*F208</f>
        <v>0</v>
      </c>
    </row>
    <row r="209" spans="1:7" ht="14.25">
      <c r="A209" s="170"/>
      <c r="B209" s="171"/>
      <c r="C209" s="191"/>
      <c r="D209" s="173"/>
      <c r="E209" s="174"/>
      <c r="F209" s="175"/>
      <c r="G209" s="175"/>
    </row>
    <row r="210" spans="1:7" ht="29.25" customHeight="1">
      <c r="A210" s="56" t="s">
        <v>52</v>
      </c>
      <c r="B210" s="64">
        <v>43832</v>
      </c>
      <c r="C210" s="135" t="s">
        <v>17</v>
      </c>
      <c r="D210" s="169" t="s">
        <v>63</v>
      </c>
      <c r="E210" s="67">
        <v>171</v>
      </c>
      <c r="F210" s="68">
        <v>0</v>
      </c>
      <c r="G210" s="68">
        <f>E210*F210</f>
        <v>0</v>
      </c>
    </row>
    <row r="211" spans="1:7" ht="14.25">
      <c r="A211" s="31"/>
      <c r="B211" s="22"/>
      <c r="C211" s="195"/>
      <c r="D211" s="86"/>
      <c r="E211" s="25"/>
      <c r="F211" s="26"/>
      <c r="G211" s="26"/>
    </row>
    <row r="212" spans="1:7" ht="87.75" customHeight="1">
      <c r="A212" s="56" t="s">
        <v>54</v>
      </c>
      <c r="B212" s="64"/>
      <c r="C212" s="135" t="s">
        <v>109</v>
      </c>
      <c r="D212" s="169" t="s">
        <v>10</v>
      </c>
      <c r="E212" s="67">
        <v>1</v>
      </c>
      <c r="F212" s="68">
        <v>0</v>
      </c>
      <c r="G212" s="68">
        <f>E212*F212</f>
        <v>0</v>
      </c>
    </row>
    <row r="213" spans="1:7" ht="14.25">
      <c r="A213" s="69"/>
      <c r="B213" s="70"/>
      <c r="C213" s="71"/>
      <c r="D213" s="89"/>
      <c r="E213" s="73"/>
      <c r="F213" s="74"/>
      <c r="G213" s="74"/>
    </row>
    <row r="214" spans="1:7" ht="15">
      <c r="A214" s="27" t="s">
        <v>110</v>
      </c>
      <c r="B214" s="196"/>
      <c r="C214" s="71"/>
      <c r="D214" s="89"/>
      <c r="E214" s="73"/>
      <c r="F214" s="74"/>
      <c r="G214" s="74"/>
    </row>
    <row r="215" spans="1:7" ht="14.25">
      <c r="A215" s="197"/>
      <c r="B215" s="196"/>
      <c r="C215" s="198"/>
      <c r="D215" s="199"/>
      <c r="E215" s="200"/>
      <c r="F215" s="201"/>
      <c r="G215" s="201"/>
    </row>
    <row r="216" spans="1:7" ht="71.25">
      <c r="A216" s="56" t="s">
        <v>55</v>
      </c>
      <c r="B216" s="57">
        <v>44123</v>
      </c>
      <c r="C216" s="99" t="s">
        <v>111</v>
      </c>
      <c r="D216" s="81" t="s">
        <v>10</v>
      </c>
      <c r="E216" s="63">
        <v>6</v>
      </c>
      <c r="F216" s="61">
        <v>0</v>
      </c>
      <c r="G216" s="61">
        <f>E216*F216</f>
        <v>0</v>
      </c>
    </row>
    <row r="217" spans="1:7" ht="14.25">
      <c r="A217" s="31"/>
      <c r="B217" s="22"/>
      <c r="C217" s="100"/>
      <c r="D217" s="86"/>
      <c r="E217" s="25"/>
      <c r="F217" s="26"/>
      <c r="G217" s="26"/>
    </row>
    <row r="218" spans="1:7" ht="75.75" customHeight="1">
      <c r="A218" s="56" t="s">
        <v>56</v>
      </c>
      <c r="B218" s="57">
        <v>44141</v>
      </c>
      <c r="C218" s="99" t="s">
        <v>112</v>
      </c>
      <c r="D218" s="81" t="s">
        <v>10</v>
      </c>
      <c r="E218" s="63">
        <v>1</v>
      </c>
      <c r="F218" s="61">
        <v>0</v>
      </c>
      <c r="G218" s="61">
        <f>E218*F218</f>
        <v>0</v>
      </c>
    </row>
    <row r="219" spans="1:7" ht="14.25">
      <c r="A219" s="31"/>
      <c r="B219" s="22"/>
      <c r="C219" s="100"/>
      <c r="D219" s="86"/>
      <c r="E219" s="25"/>
      <c r="F219" s="26"/>
      <c r="G219" s="26"/>
    </row>
    <row r="220" spans="1:7" ht="75.75" customHeight="1">
      <c r="A220" s="56" t="s">
        <v>59</v>
      </c>
      <c r="B220" s="57">
        <v>44142</v>
      </c>
      <c r="C220" s="99" t="s">
        <v>18</v>
      </c>
      <c r="D220" s="81" t="s">
        <v>10</v>
      </c>
      <c r="E220" s="63">
        <v>3</v>
      </c>
      <c r="F220" s="61">
        <v>0</v>
      </c>
      <c r="G220" s="61">
        <f>E220*F220</f>
        <v>0</v>
      </c>
    </row>
    <row r="221" spans="1:7" ht="14.25">
      <c r="A221" s="31"/>
      <c r="B221" s="22"/>
      <c r="C221" s="100"/>
      <c r="D221" s="86"/>
      <c r="E221" s="25"/>
      <c r="F221" s="26"/>
      <c r="G221" s="26"/>
    </row>
    <row r="222" spans="1:7" ht="78.75" customHeight="1">
      <c r="A222" s="56" t="s">
        <v>61</v>
      </c>
      <c r="B222" s="57">
        <v>44142</v>
      </c>
      <c r="C222" s="99" t="s">
        <v>113</v>
      </c>
      <c r="D222" s="81" t="s">
        <v>10</v>
      </c>
      <c r="E222" s="63">
        <v>1</v>
      </c>
      <c r="F222" s="61">
        <v>0</v>
      </c>
      <c r="G222" s="61">
        <f>E222*F222</f>
        <v>0</v>
      </c>
    </row>
    <row r="223" spans="1:7" ht="14.25">
      <c r="A223" s="31"/>
      <c r="B223" s="22"/>
      <c r="C223" s="100"/>
      <c r="D223" s="86"/>
      <c r="E223" s="25"/>
      <c r="F223" s="26"/>
      <c r="G223" s="26"/>
    </row>
    <row r="224" spans="1:7" ht="75.75" customHeight="1">
      <c r="A224" s="56" t="s">
        <v>64</v>
      </c>
      <c r="B224" s="57">
        <v>44175</v>
      </c>
      <c r="C224" s="99" t="s">
        <v>114</v>
      </c>
      <c r="D224" s="81" t="s">
        <v>10</v>
      </c>
      <c r="E224" s="63">
        <v>1</v>
      </c>
      <c r="F224" s="61">
        <v>0</v>
      </c>
      <c r="G224" s="61">
        <f>E224*F224</f>
        <v>0</v>
      </c>
    </row>
    <row r="225" spans="1:7" ht="14.25">
      <c r="A225" s="31"/>
      <c r="B225" s="70"/>
      <c r="C225" s="165"/>
      <c r="D225" s="89"/>
      <c r="E225" s="73"/>
      <c r="F225" s="74"/>
      <c r="G225" s="74"/>
    </row>
    <row r="226" spans="1:7" ht="60" customHeight="1">
      <c r="A226" s="56" t="s">
        <v>66</v>
      </c>
      <c r="B226" s="57">
        <v>44854</v>
      </c>
      <c r="C226" s="58" t="s">
        <v>115</v>
      </c>
      <c r="D226" s="81" t="s">
        <v>10</v>
      </c>
      <c r="E226" s="63">
        <v>2</v>
      </c>
      <c r="F226" s="61">
        <v>0</v>
      </c>
      <c r="G226" s="61">
        <f>E226*F226</f>
        <v>0</v>
      </c>
    </row>
    <row r="227" spans="1:7" ht="14.25">
      <c r="A227" s="31"/>
      <c r="B227" s="22"/>
      <c r="C227" s="23"/>
      <c r="D227" s="86"/>
      <c r="E227" s="25"/>
      <c r="F227" s="26"/>
      <c r="G227" s="26"/>
    </row>
    <row r="228" spans="1:7" ht="89.25" customHeight="1">
      <c r="A228" s="56" t="s">
        <v>116</v>
      </c>
      <c r="B228" s="98">
        <v>44893</v>
      </c>
      <c r="C228" s="99" t="s">
        <v>117</v>
      </c>
      <c r="D228" s="81" t="s">
        <v>10</v>
      </c>
      <c r="E228" s="63">
        <v>1</v>
      </c>
      <c r="F228" s="61">
        <v>0</v>
      </c>
      <c r="G228" s="61">
        <f>E228*F228</f>
        <v>0</v>
      </c>
    </row>
    <row r="229" spans="1:7" ht="14.25">
      <c r="A229" s="31"/>
      <c r="B229" s="22"/>
      <c r="C229" s="100"/>
      <c r="D229" s="86"/>
      <c r="E229" s="25"/>
      <c r="F229" s="26"/>
      <c r="G229" s="26"/>
    </row>
    <row r="230" spans="1:7" ht="61.5" customHeight="1">
      <c r="A230" s="56" t="s">
        <v>118</v>
      </c>
      <c r="B230" s="98">
        <v>44951</v>
      </c>
      <c r="C230" s="99" t="s">
        <v>119</v>
      </c>
      <c r="D230" s="81" t="s">
        <v>10</v>
      </c>
      <c r="E230" s="63">
        <v>9</v>
      </c>
      <c r="F230" s="61">
        <v>0</v>
      </c>
      <c r="G230" s="61">
        <f>E230*F230</f>
        <v>0</v>
      </c>
    </row>
    <row r="231" spans="1:7" ht="14.25">
      <c r="A231" s="31"/>
      <c r="B231" s="22"/>
      <c r="C231" s="100"/>
      <c r="D231" s="86"/>
      <c r="E231" s="25"/>
      <c r="F231" s="26"/>
      <c r="G231" s="26"/>
    </row>
    <row r="232" spans="1:7" ht="62.25" customHeight="1">
      <c r="A232" s="56" t="s">
        <v>120</v>
      </c>
      <c r="B232" s="64">
        <v>44972</v>
      </c>
      <c r="C232" s="168" t="s">
        <v>121</v>
      </c>
      <c r="D232" s="169" t="s">
        <v>10</v>
      </c>
      <c r="E232" s="67">
        <v>2</v>
      </c>
      <c r="F232" s="68">
        <v>0</v>
      </c>
      <c r="G232" s="68">
        <f>E232*F232</f>
        <v>0</v>
      </c>
    </row>
    <row r="233" spans="1:7" ht="14.25">
      <c r="A233" s="31"/>
      <c r="B233" s="22"/>
      <c r="C233" s="100"/>
      <c r="D233" s="86"/>
      <c r="E233" s="25"/>
      <c r="F233" s="26"/>
      <c r="G233" s="26"/>
    </row>
    <row r="234" spans="1:7" ht="62.25" customHeight="1">
      <c r="A234" s="56" t="s">
        <v>122</v>
      </c>
      <c r="B234" s="64">
        <v>44972</v>
      </c>
      <c r="C234" s="168" t="s">
        <v>123</v>
      </c>
      <c r="D234" s="169" t="s">
        <v>10</v>
      </c>
      <c r="E234" s="67">
        <v>2</v>
      </c>
      <c r="F234" s="68">
        <v>0</v>
      </c>
      <c r="G234" s="68">
        <f>E234*F234</f>
        <v>0</v>
      </c>
    </row>
    <row r="235" spans="1:7" ht="15" thickBot="1">
      <c r="A235" s="31"/>
      <c r="B235" s="22"/>
      <c r="C235" s="100"/>
      <c r="D235" s="86"/>
      <c r="E235" s="25"/>
      <c r="F235" s="26"/>
      <c r="G235" s="26"/>
    </row>
    <row r="236" spans="1:7" ht="16.5" thickBot="1" thickTop="1">
      <c r="A236" s="123"/>
      <c r="B236" s="157"/>
      <c r="C236" s="133"/>
      <c r="D236" s="133"/>
      <c r="E236" s="158" t="s">
        <v>69</v>
      </c>
      <c r="F236" s="159"/>
      <c r="G236" s="160">
        <f>SUM(G188:G234)</f>
        <v>0</v>
      </c>
    </row>
    <row r="237" spans="1:7" ht="15.75" thickTop="1">
      <c r="A237" s="202"/>
      <c r="B237" s="202"/>
      <c r="C237" s="202"/>
      <c r="D237" s="202"/>
      <c r="E237" s="163"/>
      <c r="F237" s="155"/>
      <c r="G237" s="164"/>
    </row>
    <row r="238" spans="1:7" ht="15">
      <c r="A238" s="130" t="s">
        <v>36</v>
      </c>
      <c r="B238" s="203"/>
      <c r="C238" s="203"/>
      <c r="D238" s="203"/>
      <c r="E238" s="157"/>
      <c r="F238" s="128"/>
      <c r="G238" s="204"/>
    </row>
    <row r="239" spans="1:7" ht="15">
      <c r="A239" s="130"/>
      <c r="B239" s="203"/>
      <c r="C239" s="203"/>
      <c r="D239" s="203"/>
      <c r="E239" s="157"/>
      <c r="F239" s="128"/>
      <c r="G239" s="204"/>
    </row>
    <row r="240" spans="1:7" ht="103.5" customHeight="1">
      <c r="A240" s="130"/>
      <c r="B240" s="203"/>
      <c r="C240" s="99" t="s">
        <v>124</v>
      </c>
      <c r="D240" s="203"/>
      <c r="E240" s="157"/>
      <c r="F240" s="128"/>
      <c r="G240" s="204"/>
    </row>
    <row r="241" spans="1:7" ht="15">
      <c r="A241" s="130"/>
      <c r="B241" s="203"/>
      <c r="C241" s="100"/>
      <c r="D241" s="203"/>
      <c r="E241" s="157"/>
      <c r="F241" s="128"/>
      <c r="G241" s="204"/>
    </row>
    <row r="242" spans="1:7" ht="89.25" customHeight="1">
      <c r="A242" s="130"/>
      <c r="B242" s="203"/>
      <c r="C242" s="99" t="s">
        <v>0</v>
      </c>
      <c r="D242" s="203"/>
      <c r="E242" s="157"/>
      <c r="F242" s="128"/>
      <c r="G242" s="204"/>
    </row>
    <row r="243" spans="1:7" ht="15">
      <c r="A243" s="130"/>
      <c r="B243" s="203"/>
      <c r="C243" s="203"/>
      <c r="D243" s="203"/>
      <c r="E243" s="157"/>
      <c r="F243" s="128"/>
      <c r="G243" s="204"/>
    </row>
    <row r="244" spans="1:7" ht="15">
      <c r="A244" s="130" t="s">
        <v>125</v>
      </c>
      <c r="B244" s="203"/>
      <c r="C244" s="203"/>
      <c r="D244" s="203"/>
      <c r="E244" s="157"/>
      <c r="F244" s="128"/>
      <c r="G244" s="204"/>
    </row>
    <row r="245" spans="1:7" ht="14.25">
      <c r="A245" s="31"/>
      <c r="B245" s="22"/>
      <c r="C245" s="100"/>
      <c r="D245" s="86"/>
      <c r="E245" s="25"/>
      <c r="F245" s="26"/>
      <c r="G245" s="26"/>
    </row>
    <row r="246" spans="1:7" ht="63" customHeight="1">
      <c r="A246" s="56" t="s">
        <v>9</v>
      </c>
      <c r="B246" s="98">
        <v>51131</v>
      </c>
      <c r="C246" s="99" t="s">
        <v>126</v>
      </c>
      <c r="D246" s="81" t="s">
        <v>51</v>
      </c>
      <c r="E246" s="63">
        <v>12</v>
      </c>
      <c r="F246" s="61">
        <v>0</v>
      </c>
      <c r="G246" s="61">
        <f>E246*F246</f>
        <v>0</v>
      </c>
    </row>
    <row r="247" spans="1:7" ht="14.25">
      <c r="A247" s="31"/>
      <c r="B247" s="22"/>
      <c r="C247" s="100"/>
      <c r="D247" s="86"/>
      <c r="E247" s="25"/>
      <c r="F247" s="26"/>
      <c r="G247" s="26"/>
    </row>
    <row r="248" spans="1:7" ht="15">
      <c r="A248" s="27" t="s">
        <v>127</v>
      </c>
      <c r="B248" s="22"/>
      <c r="C248" s="100"/>
      <c r="D248" s="86"/>
      <c r="E248" s="25"/>
      <c r="F248" s="26"/>
      <c r="G248" s="26"/>
    </row>
    <row r="249" spans="1:7" ht="15">
      <c r="A249" s="27"/>
      <c r="B249" s="22"/>
      <c r="C249" s="100"/>
      <c r="D249" s="86"/>
      <c r="E249" s="25"/>
      <c r="F249" s="26"/>
      <c r="G249" s="26"/>
    </row>
    <row r="250" spans="1:7" ht="132.75" customHeight="1">
      <c r="A250" s="56" t="s">
        <v>12</v>
      </c>
      <c r="B250" s="64"/>
      <c r="C250" s="168" t="s">
        <v>227</v>
      </c>
      <c r="D250" s="81" t="s">
        <v>10</v>
      </c>
      <c r="E250" s="67">
        <v>58</v>
      </c>
      <c r="F250" s="68">
        <v>0</v>
      </c>
      <c r="G250" s="61">
        <f>E250*F250</f>
        <v>0</v>
      </c>
    </row>
    <row r="251" spans="1:7" ht="14.25">
      <c r="A251" s="31"/>
      <c r="B251" s="22"/>
      <c r="C251" s="100"/>
      <c r="D251" s="86"/>
      <c r="E251" s="25"/>
      <c r="F251" s="26"/>
      <c r="G251" s="26"/>
    </row>
    <row r="252" spans="1:7" ht="62.25" customHeight="1">
      <c r="A252" s="56" t="s">
        <v>14</v>
      </c>
      <c r="B252" s="98" t="s">
        <v>105</v>
      </c>
      <c r="C252" s="99" t="s">
        <v>128</v>
      </c>
      <c r="D252" s="81" t="s">
        <v>5</v>
      </c>
      <c r="E252" s="63">
        <v>272</v>
      </c>
      <c r="F252" s="61">
        <v>0</v>
      </c>
      <c r="G252" s="61">
        <f>E252*F252</f>
        <v>0</v>
      </c>
    </row>
    <row r="253" spans="1:7" ht="14.25">
      <c r="A253" s="31"/>
      <c r="B253" s="22"/>
      <c r="C253" s="100"/>
      <c r="D253" s="86"/>
      <c r="E253" s="25"/>
      <c r="F253" s="26"/>
      <c r="G253" s="26"/>
    </row>
    <row r="254" spans="1:7" ht="15">
      <c r="A254" s="27" t="s">
        <v>129</v>
      </c>
      <c r="B254" s="22"/>
      <c r="C254" s="100"/>
      <c r="D254" s="86"/>
      <c r="E254" s="25"/>
      <c r="F254" s="26"/>
      <c r="G254" s="26"/>
    </row>
    <row r="255" spans="1:7" ht="14.25">
      <c r="A255" s="31"/>
      <c r="B255" s="22"/>
      <c r="C255" s="100"/>
      <c r="D255" s="86"/>
      <c r="E255" s="25"/>
      <c r="F255" s="26"/>
      <c r="G255" s="26"/>
    </row>
    <row r="256" spans="1:7" ht="93.75" customHeight="1">
      <c r="A256" s="56" t="s">
        <v>16</v>
      </c>
      <c r="B256" s="98"/>
      <c r="C256" s="99" t="s">
        <v>130</v>
      </c>
      <c r="D256" s="81" t="s">
        <v>68</v>
      </c>
      <c r="E256" s="63">
        <v>1.65</v>
      </c>
      <c r="F256" s="61">
        <v>0</v>
      </c>
      <c r="G256" s="61">
        <f>E256*F256</f>
        <v>0</v>
      </c>
    </row>
    <row r="257" spans="1:7" ht="14.25">
      <c r="A257" s="31"/>
      <c r="B257" s="22"/>
      <c r="C257" s="205"/>
      <c r="D257" s="86"/>
      <c r="E257" s="25"/>
      <c r="F257" s="26"/>
      <c r="G257" s="26"/>
    </row>
    <row r="258" spans="1:7" ht="15">
      <c r="A258" s="206" t="s">
        <v>131</v>
      </c>
      <c r="B258" s="131"/>
      <c r="C258" s="132"/>
      <c r="D258" s="140"/>
      <c r="E258" s="127"/>
      <c r="F258" s="128"/>
      <c r="G258" s="128"/>
    </row>
    <row r="259" spans="1:7" ht="14.25">
      <c r="A259" s="207"/>
      <c r="B259" s="208"/>
      <c r="C259" s="209"/>
      <c r="D259" s="210"/>
      <c r="E259" s="208"/>
      <c r="F259" s="211"/>
      <c r="G259" s="211"/>
    </row>
    <row r="260" spans="1:7" ht="104.25" customHeight="1">
      <c r="A260" s="212" t="s">
        <v>19</v>
      </c>
      <c r="B260" s="64"/>
      <c r="C260" s="65" t="s">
        <v>132</v>
      </c>
      <c r="D260" s="81" t="s">
        <v>63</v>
      </c>
      <c r="E260" s="67">
        <v>11</v>
      </c>
      <c r="F260" s="68">
        <v>0</v>
      </c>
      <c r="G260" s="213">
        <f>E260*F260</f>
        <v>0</v>
      </c>
    </row>
    <row r="261" spans="1:7" ht="15" thickBot="1">
      <c r="A261" s="31"/>
      <c r="B261" s="22"/>
      <c r="C261" s="100"/>
      <c r="D261" s="86"/>
      <c r="E261" s="25"/>
      <c r="F261" s="26"/>
      <c r="G261" s="26"/>
    </row>
    <row r="262" spans="1:7" ht="16.5" thickBot="1" thickTop="1">
      <c r="A262" s="31"/>
      <c r="B262" s="22"/>
      <c r="C262" s="100"/>
      <c r="D262" s="203"/>
      <c r="E262" s="42" t="s">
        <v>69</v>
      </c>
      <c r="F262" s="43"/>
      <c r="G262" s="44">
        <f>SUM(G245:G260)</f>
        <v>0</v>
      </c>
    </row>
    <row r="263" spans="1:7" ht="15" thickTop="1">
      <c r="A263" s="69"/>
      <c r="B263" s="70"/>
      <c r="C263" s="165"/>
      <c r="D263" s="89"/>
      <c r="E263" s="73"/>
      <c r="F263" s="74"/>
      <c r="G263" s="74"/>
    </row>
    <row r="264" spans="1:7" ht="15">
      <c r="A264" s="130" t="s">
        <v>37</v>
      </c>
      <c r="B264" s="124"/>
      <c r="C264" s="133"/>
      <c r="D264" s="214"/>
      <c r="E264" s="214"/>
      <c r="F264" s="214"/>
      <c r="G264" s="214"/>
    </row>
    <row r="265" spans="1:7" ht="15">
      <c r="A265" s="123"/>
      <c r="B265" s="131"/>
      <c r="C265" s="133"/>
      <c r="D265" s="215"/>
      <c r="E265" s="215"/>
      <c r="F265" s="215"/>
      <c r="G265" s="214"/>
    </row>
    <row r="266" spans="1:7" ht="15">
      <c r="A266" s="130" t="s">
        <v>133</v>
      </c>
      <c r="B266" s="124"/>
      <c r="C266" s="125"/>
      <c r="D266" s="215"/>
      <c r="E266" s="216"/>
      <c r="F266" s="215"/>
      <c r="G266" s="217"/>
    </row>
    <row r="267" spans="1:7" ht="15">
      <c r="A267" s="130"/>
      <c r="B267" s="124"/>
      <c r="C267" s="125"/>
      <c r="D267" s="215"/>
      <c r="E267" s="215"/>
      <c r="F267" s="215"/>
      <c r="G267" s="217"/>
    </row>
    <row r="268" spans="1:7" ht="59.25" customHeight="1">
      <c r="A268" s="149" t="s">
        <v>9</v>
      </c>
      <c r="B268" s="148" t="s">
        <v>134</v>
      </c>
      <c r="C268" s="218" t="s">
        <v>135</v>
      </c>
      <c r="D268" s="219" t="s">
        <v>10</v>
      </c>
      <c r="E268" s="220">
        <v>2</v>
      </c>
      <c r="F268" s="213">
        <v>0</v>
      </c>
      <c r="G268" s="213">
        <f>PRODUCT(E268,F268)</f>
        <v>0</v>
      </c>
    </row>
    <row r="269" spans="1:7" ht="15">
      <c r="A269" s="221"/>
      <c r="B269" s="222"/>
      <c r="C269" s="223"/>
      <c r="D269" s="224"/>
      <c r="E269" s="225"/>
      <c r="F269" s="217"/>
      <c r="G269" s="217"/>
    </row>
    <row r="270" spans="1:7" ht="76.5" customHeight="1">
      <c r="A270" s="149" t="s">
        <v>12</v>
      </c>
      <c r="B270" s="226" t="s">
        <v>136</v>
      </c>
      <c r="C270" s="227" t="s">
        <v>137</v>
      </c>
      <c r="D270" s="228" t="s">
        <v>10</v>
      </c>
      <c r="E270" s="220">
        <v>2</v>
      </c>
      <c r="F270" s="213">
        <v>0</v>
      </c>
      <c r="G270" s="213">
        <f>PRODUCT(E270,F270)</f>
        <v>0</v>
      </c>
    </row>
    <row r="271" spans="1:7" ht="14.25">
      <c r="A271" s="221"/>
      <c r="B271" s="229"/>
      <c r="C271" s="230"/>
      <c r="D271" s="208"/>
      <c r="E271" s="210"/>
      <c r="F271" s="211"/>
      <c r="G271" s="211"/>
    </row>
    <row r="272" spans="1:7" ht="48.75" customHeight="1">
      <c r="A272" s="149" t="s">
        <v>14</v>
      </c>
      <c r="B272" s="226" t="s">
        <v>136</v>
      </c>
      <c r="C272" s="227" t="s">
        <v>138</v>
      </c>
      <c r="D272" s="228" t="s">
        <v>10</v>
      </c>
      <c r="E272" s="220">
        <v>4</v>
      </c>
      <c r="F272" s="213">
        <v>0</v>
      </c>
      <c r="G272" s="213">
        <f>PRODUCT(E272,F272)</f>
        <v>0</v>
      </c>
    </row>
    <row r="273" spans="1:7" ht="14.25">
      <c r="A273" s="221"/>
      <c r="B273" s="124"/>
      <c r="C273" s="125"/>
      <c r="D273" s="203"/>
      <c r="E273" s="127"/>
      <c r="F273" s="128"/>
      <c r="G273" s="231"/>
    </row>
    <row r="274" spans="1:7" ht="89.25" customHeight="1">
      <c r="A274" s="149" t="s">
        <v>16</v>
      </c>
      <c r="B274" s="232" t="s">
        <v>139</v>
      </c>
      <c r="C274" s="233" t="s">
        <v>140</v>
      </c>
      <c r="D274" s="234" t="s">
        <v>10</v>
      </c>
      <c r="E274" s="235">
        <v>4</v>
      </c>
      <c r="F274" s="68">
        <v>0</v>
      </c>
      <c r="G274" s="213">
        <f>PRODUCT(E274,F274)</f>
        <v>0</v>
      </c>
    </row>
    <row r="275" spans="1:7" ht="14.25">
      <c r="A275" s="221"/>
      <c r="B275" s="236"/>
      <c r="C275" s="237"/>
      <c r="D275" s="238"/>
      <c r="E275" s="239"/>
      <c r="F275" s="26"/>
      <c r="G275" s="211"/>
    </row>
    <row r="276" spans="1:7" ht="90" customHeight="1">
      <c r="A276" s="149" t="s">
        <v>19</v>
      </c>
      <c r="B276" s="232" t="s">
        <v>139</v>
      </c>
      <c r="C276" s="233" t="s">
        <v>141</v>
      </c>
      <c r="D276" s="234" t="s">
        <v>10</v>
      </c>
      <c r="E276" s="235">
        <v>3</v>
      </c>
      <c r="F276" s="68">
        <v>0</v>
      </c>
      <c r="G276" s="213">
        <f>PRODUCT(E276,F276)</f>
        <v>0</v>
      </c>
    </row>
    <row r="277" spans="1:7" ht="14.25">
      <c r="A277" s="221"/>
      <c r="B277" s="236"/>
      <c r="C277" s="237"/>
      <c r="D277" s="238"/>
      <c r="E277" s="239"/>
      <c r="F277" s="26"/>
      <c r="G277" s="211"/>
    </row>
    <row r="278" spans="1:7" ht="118.5" customHeight="1">
      <c r="A278" s="149" t="s">
        <v>20</v>
      </c>
      <c r="B278" s="240">
        <v>61724</v>
      </c>
      <c r="C278" s="241" t="s">
        <v>142</v>
      </c>
      <c r="D278" s="242" t="s">
        <v>10</v>
      </c>
      <c r="E278" s="243">
        <v>1</v>
      </c>
      <c r="F278" s="244">
        <v>0</v>
      </c>
      <c r="G278" s="244">
        <f>E278*F278</f>
        <v>0</v>
      </c>
    </row>
    <row r="279" spans="1:7" ht="14.25">
      <c r="A279" s="150"/>
      <c r="B279" s="151"/>
      <c r="C279" s="245"/>
      <c r="D279" s="202"/>
      <c r="E279" s="246"/>
      <c r="F279" s="155"/>
      <c r="G279" s="155"/>
    </row>
    <row r="280" spans="1:7" ht="15">
      <c r="A280" s="247" t="s">
        <v>143</v>
      </c>
      <c r="B280" s="248"/>
      <c r="C280" s="249"/>
      <c r="D280" s="250"/>
      <c r="E280" s="251"/>
      <c r="F280" s="252"/>
      <c r="G280" s="252"/>
    </row>
    <row r="281" spans="1:7" ht="14.25">
      <c r="A281" s="123"/>
      <c r="B281" s="248"/>
      <c r="C281" s="249"/>
      <c r="D281" s="253"/>
      <c r="E281" s="254"/>
      <c r="F281" s="255"/>
      <c r="G281" s="255"/>
    </row>
    <row r="282" spans="1:7" ht="147.75" customHeight="1">
      <c r="A282" s="117" t="s">
        <v>21</v>
      </c>
      <c r="B282" s="118">
        <v>62163</v>
      </c>
      <c r="C282" s="256" t="s">
        <v>144</v>
      </c>
      <c r="D282" s="120" t="s">
        <v>51</v>
      </c>
      <c r="E282" s="121">
        <v>16</v>
      </c>
      <c r="F282" s="122">
        <v>0</v>
      </c>
      <c r="G282" s="122">
        <f>E282*F282</f>
        <v>0</v>
      </c>
    </row>
    <row r="283" spans="1:7" ht="14.25">
      <c r="A283" s="123"/>
      <c r="B283" s="124"/>
      <c r="C283" s="257"/>
      <c r="D283" s="126"/>
      <c r="E283" s="127"/>
      <c r="F283" s="128"/>
      <c r="G283" s="128"/>
    </row>
    <row r="284" spans="1:7" ht="147.75" customHeight="1">
      <c r="A284" s="117" t="s">
        <v>47</v>
      </c>
      <c r="B284" s="258" t="s">
        <v>145</v>
      </c>
      <c r="C284" s="259" t="s">
        <v>146</v>
      </c>
      <c r="D284" s="120" t="s">
        <v>51</v>
      </c>
      <c r="E284" s="121">
        <v>12</v>
      </c>
      <c r="F284" s="213">
        <v>0</v>
      </c>
      <c r="G284" s="122">
        <f>E284*F284</f>
        <v>0</v>
      </c>
    </row>
    <row r="285" spans="1:7" ht="14.25">
      <c r="A285" s="123"/>
      <c r="B285" s="260"/>
      <c r="C285" s="261"/>
      <c r="D285" s="210"/>
      <c r="E285" s="127"/>
      <c r="F285" s="211"/>
      <c r="G285" s="128"/>
    </row>
    <row r="286" spans="1:7" ht="132.75" customHeight="1">
      <c r="A286" s="117" t="s">
        <v>49</v>
      </c>
      <c r="B286" s="258" t="s">
        <v>145</v>
      </c>
      <c r="C286" s="259" t="s">
        <v>147</v>
      </c>
      <c r="D286" s="120" t="s">
        <v>51</v>
      </c>
      <c r="E286" s="121">
        <v>2.08</v>
      </c>
      <c r="F286" s="213">
        <v>0</v>
      </c>
      <c r="G286" s="122">
        <f>E286*F286</f>
        <v>0</v>
      </c>
    </row>
    <row r="287" spans="1:7" ht="14.25">
      <c r="A287" s="123"/>
      <c r="B287" s="124"/>
      <c r="C287" s="257"/>
      <c r="D287" s="126"/>
      <c r="E287" s="127"/>
      <c r="F287" s="128"/>
      <c r="G287" s="128"/>
    </row>
    <row r="288" spans="1:7" ht="132.75" customHeight="1">
      <c r="A288" s="117" t="s">
        <v>52</v>
      </c>
      <c r="B288" s="118">
        <v>62168</v>
      </c>
      <c r="C288" s="256" t="s">
        <v>148</v>
      </c>
      <c r="D288" s="120" t="s">
        <v>51</v>
      </c>
      <c r="E288" s="121">
        <v>28</v>
      </c>
      <c r="F288" s="122">
        <v>0</v>
      </c>
      <c r="G288" s="122">
        <f>E288*F288</f>
        <v>0</v>
      </c>
    </row>
    <row r="289" spans="1:7" ht="14.25">
      <c r="A289" s="123"/>
      <c r="B289" s="124"/>
      <c r="C289" s="257"/>
      <c r="D289" s="126"/>
      <c r="E289" s="127"/>
      <c r="F289" s="128"/>
      <c r="G289" s="262"/>
    </row>
    <row r="290" spans="1:7" ht="139.5" customHeight="1">
      <c r="A290" s="117" t="s">
        <v>54</v>
      </c>
      <c r="B290" s="134">
        <v>62221</v>
      </c>
      <c r="C290" s="263" t="s">
        <v>149</v>
      </c>
      <c r="D290" s="136" t="s">
        <v>51</v>
      </c>
      <c r="E290" s="137">
        <v>42</v>
      </c>
      <c r="F290" s="138">
        <v>0</v>
      </c>
      <c r="G290" s="138">
        <f>E290*F290</f>
        <v>0</v>
      </c>
    </row>
    <row r="291" spans="1:7" ht="14.25">
      <c r="A291" s="123"/>
      <c r="B291" s="248"/>
      <c r="C291" s="249"/>
      <c r="D291" s="264"/>
      <c r="E291" s="265"/>
      <c r="F291" s="262"/>
      <c r="G291" s="262"/>
    </row>
    <row r="292" spans="1:7" ht="133.5" customHeight="1">
      <c r="A292" s="117" t="s">
        <v>55</v>
      </c>
      <c r="B292" s="118">
        <v>62121</v>
      </c>
      <c r="C292" s="119" t="s">
        <v>150</v>
      </c>
      <c r="D292" s="120" t="s">
        <v>63</v>
      </c>
      <c r="E292" s="121">
        <v>653</v>
      </c>
      <c r="F292" s="122">
        <v>0</v>
      </c>
      <c r="G292" s="122">
        <f>E292*F292</f>
        <v>0</v>
      </c>
    </row>
    <row r="293" spans="1:7" ht="14.25">
      <c r="A293" s="123"/>
      <c r="B293" s="124"/>
      <c r="C293" s="257"/>
      <c r="D293" s="126"/>
      <c r="E293" s="127"/>
      <c r="F293" s="128"/>
      <c r="G293" s="128"/>
    </row>
    <row r="294" spans="1:7" ht="131.25" customHeight="1">
      <c r="A294" s="117" t="s">
        <v>56</v>
      </c>
      <c r="B294" s="258" t="s">
        <v>151</v>
      </c>
      <c r="C294" s="227" t="s">
        <v>152</v>
      </c>
      <c r="D294" s="136" t="s">
        <v>63</v>
      </c>
      <c r="E294" s="137">
        <v>120</v>
      </c>
      <c r="F294" s="138">
        <v>0</v>
      </c>
      <c r="G294" s="138">
        <f>E294*F294</f>
        <v>0</v>
      </c>
    </row>
    <row r="295" spans="1:7" ht="14.25">
      <c r="A295" s="123"/>
      <c r="B295" s="260"/>
      <c r="C295" s="230"/>
      <c r="D295" s="126"/>
      <c r="E295" s="127"/>
      <c r="F295" s="128"/>
      <c r="G295" s="128"/>
    </row>
    <row r="296" spans="1:7" ht="134.25" customHeight="1">
      <c r="A296" s="117" t="s">
        <v>59</v>
      </c>
      <c r="B296" s="118">
        <v>62168</v>
      </c>
      <c r="C296" s="256" t="s">
        <v>153</v>
      </c>
      <c r="D296" s="120" t="s">
        <v>51</v>
      </c>
      <c r="E296" s="121">
        <v>34</v>
      </c>
      <c r="F296" s="122">
        <v>0</v>
      </c>
      <c r="G296" s="122">
        <f>E296*F296</f>
        <v>0</v>
      </c>
    </row>
    <row r="297" spans="1:7" ht="15.75" thickBot="1">
      <c r="A297" s="132"/>
      <c r="B297" s="124"/>
      <c r="C297" s="125"/>
      <c r="D297" s="140"/>
      <c r="E297" s="127"/>
      <c r="F297" s="128"/>
      <c r="G297" s="128"/>
    </row>
    <row r="298" spans="1:7" ht="16.5" thickBot="1" thickTop="1">
      <c r="A298" s="123"/>
      <c r="B298" s="124"/>
      <c r="C298" s="125"/>
      <c r="D298" s="140"/>
      <c r="E298" s="158" t="s">
        <v>69</v>
      </c>
      <c r="F298" s="159"/>
      <c r="G298" s="266">
        <f>SUM(G268:G296)</f>
        <v>0</v>
      </c>
    </row>
    <row r="299" spans="1:7" ht="15.75" thickTop="1">
      <c r="A299" s="123"/>
      <c r="B299" s="128"/>
      <c r="C299" s="125"/>
      <c r="D299" s="140"/>
      <c r="E299" s="127"/>
      <c r="F299" s="128"/>
      <c r="G299" s="157"/>
    </row>
    <row r="300" spans="1:7" ht="15">
      <c r="A300" s="130" t="s">
        <v>154</v>
      </c>
      <c r="B300" s="124"/>
      <c r="C300" s="133"/>
      <c r="D300" s="140"/>
      <c r="E300" s="127"/>
      <c r="F300" s="128"/>
      <c r="G300" s="157"/>
    </row>
    <row r="301" spans="1:7" ht="15">
      <c r="A301" s="123"/>
      <c r="B301" s="128"/>
      <c r="C301" s="125"/>
      <c r="D301" s="140"/>
      <c r="E301" s="127"/>
      <c r="F301" s="128"/>
      <c r="G301" s="157"/>
    </row>
    <row r="302" spans="1:7" ht="15">
      <c r="A302" s="130" t="s">
        <v>155</v>
      </c>
      <c r="B302" s="131"/>
      <c r="C302" s="125"/>
      <c r="D302" s="140"/>
      <c r="E302" s="127"/>
      <c r="F302" s="128"/>
      <c r="G302" s="128"/>
    </row>
    <row r="303" spans="1:7" ht="15">
      <c r="A303" s="132"/>
      <c r="B303" s="124"/>
      <c r="C303" s="125"/>
      <c r="D303" s="140"/>
      <c r="E303" s="127"/>
      <c r="F303" s="128"/>
      <c r="G303" s="128"/>
    </row>
    <row r="304" spans="1:7" ht="18" customHeight="1">
      <c r="A304" s="117" t="s">
        <v>9</v>
      </c>
      <c r="B304" s="118">
        <v>79311</v>
      </c>
      <c r="C304" s="119" t="s">
        <v>22</v>
      </c>
      <c r="D304" s="267" t="s">
        <v>23</v>
      </c>
      <c r="E304" s="121">
        <v>60</v>
      </c>
      <c r="F304" s="122">
        <v>0</v>
      </c>
      <c r="G304" s="122">
        <f>E304*F304</f>
        <v>0</v>
      </c>
    </row>
    <row r="305" spans="1:7" ht="14.25">
      <c r="A305" s="123"/>
      <c r="B305" s="124"/>
      <c r="C305" s="125"/>
      <c r="D305" s="140"/>
      <c r="E305" s="127"/>
      <c r="F305" s="128"/>
      <c r="G305" s="128"/>
    </row>
    <row r="306" spans="1:7" ht="17.25" customHeight="1">
      <c r="A306" s="117" t="s">
        <v>12</v>
      </c>
      <c r="B306" s="118">
        <v>79311</v>
      </c>
      <c r="C306" s="119" t="s">
        <v>24</v>
      </c>
      <c r="D306" s="267" t="s">
        <v>23</v>
      </c>
      <c r="E306" s="121">
        <v>30</v>
      </c>
      <c r="F306" s="122">
        <v>0</v>
      </c>
      <c r="G306" s="122">
        <f>E306*F306</f>
        <v>0</v>
      </c>
    </row>
    <row r="307" spans="1:7" ht="14.25">
      <c r="A307" s="123"/>
      <c r="B307" s="124"/>
      <c r="C307" s="125"/>
      <c r="D307" s="140"/>
      <c r="E307" s="127"/>
      <c r="F307" s="128"/>
      <c r="G307" s="128"/>
    </row>
    <row r="308" spans="1:7" ht="45" customHeight="1">
      <c r="A308" s="117" t="s">
        <v>14</v>
      </c>
      <c r="B308" s="268" t="s">
        <v>156</v>
      </c>
      <c r="C308" s="269" t="s">
        <v>25</v>
      </c>
      <c r="D308" s="220" t="s">
        <v>10</v>
      </c>
      <c r="E308" s="137">
        <v>1</v>
      </c>
      <c r="F308" s="213">
        <v>0</v>
      </c>
      <c r="G308" s="213">
        <f>PRODUCT(D308,F308)</f>
        <v>0</v>
      </c>
    </row>
    <row r="309" spans="1:7" ht="15" thickBot="1">
      <c r="A309" s="123"/>
      <c r="B309" s="140"/>
      <c r="C309" s="125"/>
      <c r="D309" s="140"/>
      <c r="E309" s="127"/>
      <c r="F309" s="128"/>
      <c r="G309" s="128"/>
    </row>
    <row r="310" spans="1:7" ht="16.5" thickBot="1" thickTop="1">
      <c r="A310" s="123"/>
      <c r="B310" s="157"/>
      <c r="C310" s="125"/>
      <c r="D310" s="140"/>
      <c r="E310" s="158" t="s">
        <v>69</v>
      </c>
      <c r="F310" s="159"/>
      <c r="G310" s="266">
        <f>SUM(G304:G308)</f>
        <v>0</v>
      </c>
    </row>
    <row r="311" ht="13.5" thickTop="1"/>
  </sheetData>
  <sheetProtection/>
  <mergeCells count="2">
    <mergeCell ref="E2:G2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L15" sqref="L15"/>
    </sheetView>
  </sheetViews>
  <sheetFormatPr defaultColWidth="9.00390625" defaultRowHeight="12.75"/>
  <cols>
    <col min="2" max="2" width="35.375" style="0" customWidth="1"/>
    <col min="5" max="5" width="9.75390625" style="0" bestFit="1" customWidth="1"/>
  </cols>
  <sheetData>
    <row r="2" spans="1:6" ht="14.25">
      <c r="A2" s="340"/>
      <c r="B2" s="340"/>
      <c r="C2" s="354"/>
      <c r="D2" s="355"/>
      <c r="E2" s="355" t="s">
        <v>28</v>
      </c>
      <c r="F2" s="356"/>
    </row>
    <row r="3" spans="1:5" ht="12.75">
      <c r="A3" s="14"/>
      <c r="B3" s="14"/>
      <c r="C3" s="14"/>
      <c r="D3" s="14"/>
      <c r="E3" s="14"/>
    </row>
    <row r="4" spans="1:6" ht="33" customHeight="1">
      <c r="A4" s="334"/>
      <c r="B4" s="287" t="s">
        <v>312</v>
      </c>
      <c r="C4" s="279"/>
      <c r="D4" s="279"/>
      <c r="E4" s="279"/>
      <c r="F4" s="277"/>
    </row>
    <row r="5" spans="1:6" ht="24.75" customHeight="1">
      <c r="A5" s="334"/>
      <c r="B5" s="278" t="s">
        <v>174</v>
      </c>
      <c r="C5" s="279"/>
      <c r="D5" s="279"/>
      <c r="E5" s="279"/>
      <c r="F5" s="277"/>
    </row>
    <row r="6" spans="1:6" ht="12.75">
      <c r="A6" s="334"/>
      <c r="B6" s="278"/>
      <c r="C6" s="279"/>
      <c r="D6" s="279"/>
      <c r="E6" s="279"/>
      <c r="F6" s="277"/>
    </row>
    <row r="7" spans="1:6" ht="30.75" customHeight="1">
      <c r="A7" s="335">
        <v>1</v>
      </c>
      <c r="B7" s="280" t="s">
        <v>216</v>
      </c>
      <c r="C7" s="279"/>
      <c r="D7" s="279"/>
      <c r="E7" s="291">
        <f>JR_parkirišče!F25</f>
        <v>0</v>
      </c>
      <c r="F7" s="277"/>
    </row>
    <row r="8" spans="1:6" ht="12.75">
      <c r="A8" s="335"/>
      <c r="B8" s="281"/>
      <c r="C8" s="279"/>
      <c r="D8" s="279"/>
      <c r="E8" s="279"/>
      <c r="F8" s="277"/>
    </row>
    <row r="9" spans="1:6" ht="27" customHeight="1">
      <c r="A9" s="335">
        <v>2</v>
      </c>
      <c r="B9" s="280" t="s">
        <v>217</v>
      </c>
      <c r="C9" s="279"/>
      <c r="D9" s="279"/>
      <c r="E9" s="291">
        <f>'[1]KK_PARKIRIŠČE'!F25</f>
        <v>0</v>
      </c>
      <c r="F9" s="277"/>
    </row>
    <row r="10" spans="1:6" ht="8.25" customHeight="1">
      <c r="A10" s="335"/>
      <c r="B10" s="281"/>
      <c r="C10" s="279"/>
      <c r="D10" s="279"/>
      <c r="E10" s="279"/>
      <c r="F10" s="277"/>
    </row>
    <row r="11" spans="1:6" ht="25.5" customHeight="1">
      <c r="A11" s="335">
        <v>3</v>
      </c>
      <c r="B11" s="280" t="s">
        <v>314</v>
      </c>
      <c r="C11" s="279"/>
      <c r="D11" s="279"/>
      <c r="E11" s="291">
        <f>'Prestavitve SNO, NNO'!H19</f>
        <v>0</v>
      </c>
      <c r="F11" s="277"/>
    </row>
    <row r="12" spans="1:6" ht="13.5" thickBot="1">
      <c r="A12" s="336"/>
      <c r="B12" s="337"/>
      <c r="C12" s="338"/>
      <c r="D12" s="338"/>
      <c r="E12" s="338"/>
      <c r="F12" s="339"/>
    </row>
    <row r="13" spans="1:6" ht="37.5" customHeight="1" thickBot="1" thickTop="1">
      <c r="A13" s="341"/>
      <c r="B13" s="342" t="s">
        <v>213</v>
      </c>
      <c r="C13" s="343"/>
      <c r="D13" s="343"/>
      <c r="E13" s="344">
        <f>SUM(E7:E12)</f>
        <v>0</v>
      </c>
      <c r="F13" s="345"/>
    </row>
    <row r="14" spans="1:6" ht="13.5" thickTop="1">
      <c r="A14" s="277"/>
      <c r="B14" s="277"/>
      <c r="C14" s="277"/>
      <c r="D14" s="277"/>
      <c r="E14" s="277"/>
      <c r="F14" s="277"/>
    </row>
  </sheetData>
  <sheetProtection/>
  <conditionalFormatting sqref="E7 E9 E11 E13">
    <cfRule type="cellIs" priority="1" dxfId="5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F25" sqref="F25"/>
    </sheetView>
  </sheetViews>
  <sheetFormatPr defaultColWidth="9.00390625" defaultRowHeight="12.75"/>
  <cols>
    <col min="2" max="2" width="32.375" style="0" customWidth="1"/>
    <col min="3" max="3" width="8.25390625" style="0" customWidth="1"/>
    <col min="5" max="5" width="15.25390625" style="0" customWidth="1"/>
    <col min="6" max="6" width="15.00390625" style="0" customWidth="1"/>
  </cols>
  <sheetData>
    <row r="2" spans="1:6" ht="14.25">
      <c r="A2" s="340"/>
      <c r="B2" s="340"/>
      <c r="C2" s="340"/>
      <c r="D2" s="510" t="s">
        <v>228</v>
      </c>
      <c r="E2" s="511"/>
      <c r="F2" s="511"/>
    </row>
    <row r="3" spans="1:7" ht="12.75">
      <c r="A3" s="14"/>
      <c r="B3" s="14"/>
      <c r="C3" s="14"/>
      <c r="D3" s="14"/>
      <c r="E3" s="14"/>
      <c r="F3" s="14"/>
      <c r="G3" s="14"/>
    </row>
    <row r="4" spans="1:7" ht="12.75">
      <c r="A4" s="346"/>
      <c r="B4" s="347" t="s">
        <v>175</v>
      </c>
      <c r="C4" s="282"/>
      <c r="D4" s="282"/>
      <c r="E4" s="282"/>
      <c r="F4" s="282"/>
      <c r="G4" s="348"/>
    </row>
    <row r="5" spans="1:7" ht="12.75">
      <c r="A5" s="346"/>
      <c r="B5" s="347" t="s">
        <v>215</v>
      </c>
      <c r="C5" s="282"/>
      <c r="D5" s="282"/>
      <c r="E5" s="282"/>
      <c r="F5" s="282"/>
      <c r="G5" s="348"/>
    </row>
    <row r="6" spans="1:7" ht="12.75">
      <c r="A6" s="346"/>
      <c r="B6" s="347" t="s">
        <v>176</v>
      </c>
      <c r="C6" s="282"/>
      <c r="D6" s="282"/>
      <c r="E6" s="282"/>
      <c r="F6" s="282"/>
      <c r="G6" s="348"/>
    </row>
    <row r="7" spans="1:7" ht="12.75">
      <c r="A7" s="346"/>
      <c r="B7" s="349"/>
      <c r="C7" s="282"/>
      <c r="D7" s="282"/>
      <c r="E7" s="282"/>
      <c r="F7" s="282"/>
      <c r="G7" s="348"/>
    </row>
    <row r="8" spans="1:7" ht="12.75">
      <c r="A8" s="346"/>
      <c r="B8" s="349"/>
      <c r="C8" s="282"/>
      <c r="D8" s="282"/>
      <c r="E8" s="282"/>
      <c r="F8" s="282"/>
      <c r="G8" s="348"/>
    </row>
    <row r="9" spans="1:7" ht="29.25" customHeight="1">
      <c r="A9" s="346">
        <v>1</v>
      </c>
      <c r="B9" s="349" t="s">
        <v>202</v>
      </c>
      <c r="C9" s="283" t="s">
        <v>11</v>
      </c>
      <c r="D9" s="282">
        <f>84+163</f>
        <v>247</v>
      </c>
      <c r="E9" s="284">
        <v>0</v>
      </c>
      <c r="F9" s="284">
        <f>E9*D9</f>
        <v>0</v>
      </c>
      <c r="G9" s="348"/>
    </row>
    <row r="10" spans="1:7" ht="45" customHeight="1">
      <c r="A10" s="346">
        <v>2</v>
      </c>
      <c r="B10" s="349" t="s">
        <v>203</v>
      </c>
      <c r="C10" s="283" t="s">
        <v>177</v>
      </c>
      <c r="D10" s="282">
        <v>26</v>
      </c>
      <c r="E10" s="284">
        <v>0</v>
      </c>
      <c r="F10" s="284">
        <f>D10*E10</f>
        <v>0</v>
      </c>
      <c r="G10" s="348"/>
    </row>
    <row r="11" spans="1:7" ht="68.25" customHeight="1">
      <c r="A11" s="346">
        <v>3</v>
      </c>
      <c r="B11" s="349" t="s">
        <v>204</v>
      </c>
      <c r="C11" s="283" t="s">
        <v>10</v>
      </c>
      <c r="D11" s="282">
        <v>2</v>
      </c>
      <c r="E11" s="284">
        <v>0</v>
      </c>
      <c r="F11" s="284">
        <f>E11*D11</f>
        <v>0</v>
      </c>
      <c r="G11" s="348"/>
    </row>
    <row r="12" spans="1:7" ht="132.75" customHeight="1">
      <c r="A12" s="346">
        <v>4</v>
      </c>
      <c r="B12" s="349" t="s">
        <v>205</v>
      </c>
      <c r="C12" s="283" t="s">
        <v>10</v>
      </c>
      <c r="D12" s="282">
        <v>10</v>
      </c>
      <c r="E12" s="284">
        <v>0</v>
      </c>
      <c r="F12" s="284">
        <f aca="true" t="shared" si="0" ref="F12:F18">D12*E12</f>
        <v>0</v>
      </c>
      <c r="G12" s="348"/>
    </row>
    <row r="13" spans="1:7" ht="131.25" customHeight="1">
      <c r="A13" s="346">
        <v>5</v>
      </c>
      <c r="B13" s="349" t="s">
        <v>206</v>
      </c>
      <c r="C13" s="283" t="s">
        <v>10</v>
      </c>
      <c r="D13" s="282">
        <v>3</v>
      </c>
      <c r="E13" s="284">
        <v>0</v>
      </c>
      <c r="F13" s="284">
        <f t="shared" si="0"/>
        <v>0</v>
      </c>
      <c r="G13" s="348"/>
    </row>
    <row r="14" spans="1:7" ht="222" customHeight="1">
      <c r="A14" s="346">
        <v>6</v>
      </c>
      <c r="B14" s="349" t="s">
        <v>207</v>
      </c>
      <c r="C14" s="283" t="s">
        <v>10</v>
      </c>
      <c r="D14" s="282">
        <v>10</v>
      </c>
      <c r="E14" s="284">
        <v>0</v>
      </c>
      <c r="F14" s="284">
        <f t="shared" si="0"/>
        <v>0</v>
      </c>
      <c r="G14" s="348"/>
    </row>
    <row r="15" spans="1:7" ht="229.5">
      <c r="A15" s="346">
        <v>7</v>
      </c>
      <c r="B15" s="349" t="s">
        <v>208</v>
      </c>
      <c r="C15" s="283" t="s">
        <v>10</v>
      </c>
      <c r="D15" s="282">
        <v>3</v>
      </c>
      <c r="E15" s="284">
        <v>0</v>
      </c>
      <c r="F15" s="284">
        <f t="shared" si="0"/>
        <v>0</v>
      </c>
      <c r="G15" s="348"/>
    </row>
    <row r="16" spans="1:7" ht="12.75">
      <c r="A16" s="346">
        <v>8</v>
      </c>
      <c r="B16" s="349" t="s">
        <v>178</v>
      </c>
      <c r="C16" s="283" t="s">
        <v>11</v>
      </c>
      <c r="D16" s="282">
        <v>247</v>
      </c>
      <c r="E16" s="284">
        <v>0</v>
      </c>
      <c r="F16" s="284">
        <f t="shared" si="0"/>
        <v>0</v>
      </c>
      <c r="G16" s="348"/>
    </row>
    <row r="17" spans="1:7" ht="17.25" customHeight="1">
      <c r="A17" s="346">
        <v>9</v>
      </c>
      <c r="B17" s="349" t="s">
        <v>179</v>
      </c>
      <c r="C17" s="283" t="s">
        <v>11</v>
      </c>
      <c r="D17" s="282">
        <v>247</v>
      </c>
      <c r="E17" s="284">
        <v>0</v>
      </c>
      <c r="F17" s="284">
        <f t="shared" si="0"/>
        <v>0</v>
      </c>
      <c r="G17" s="348"/>
    </row>
    <row r="18" spans="1:7" ht="54.75" customHeight="1">
      <c r="A18" s="346">
        <v>10</v>
      </c>
      <c r="B18" s="349" t="s">
        <v>180</v>
      </c>
      <c r="C18" s="283" t="s">
        <v>11</v>
      </c>
      <c r="D18" s="282">
        <v>247</v>
      </c>
      <c r="E18" s="284">
        <v>0</v>
      </c>
      <c r="F18" s="284">
        <f t="shared" si="0"/>
        <v>0</v>
      </c>
      <c r="G18" s="348"/>
    </row>
    <row r="19" spans="1:7" ht="24" customHeight="1">
      <c r="A19" s="346">
        <v>11</v>
      </c>
      <c r="B19" s="349" t="s">
        <v>181</v>
      </c>
      <c r="C19" s="283" t="s">
        <v>158</v>
      </c>
      <c r="D19" s="282"/>
      <c r="E19" s="284"/>
      <c r="F19" s="284">
        <v>0</v>
      </c>
      <c r="G19" s="348"/>
    </row>
    <row r="20" spans="1:7" ht="15.75" customHeight="1">
      <c r="A20" s="346">
        <v>12</v>
      </c>
      <c r="B20" s="349" t="s">
        <v>225</v>
      </c>
      <c r="C20" s="283" t="s">
        <v>10</v>
      </c>
      <c r="D20" s="282">
        <v>1</v>
      </c>
      <c r="E20" s="284">
        <v>0</v>
      </c>
      <c r="F20" s="284">
        <f>D20*E20</f>
        <v>0</v>
      </c>
      <c r="G20" s="348"/>
    </row>
    <row r="21" spans="1:7" ht="28.5" customHeight="1">
      <c r="A21" s="346">
        <v>13</v>
      </c>
      <c r="B21" s="349" t="s">
        <v>182</v>
      </c>
      <c r="C21" s="283" t="s">
        <v>23</v>
      </c>
      <c r="D21" s="282">
        <v>3</v>
      </c>
      <c r="E21" s="284">
        <v>0</v>
      </c>
      <c r="F21" s="284">
        <f>D21*E21</f>
        <v>0</v>
      </c>
      <c r="G21" s="348"/>
    </row>
    <row r="22" spans="1:7" ht="25.5">
      <c r="A22" s="346">
        <v>14</v>
      </c>
      <c r="B22" s="349" t="s">
        <v>223</v>
      </c>
      <c r="C22" s="282" t="s">
        <v>158</v>
      </c>
      <c r="D22" s="285"/>
      <c r="E22" s="282"/>
      <c r="F22" s="284">
        <v>0</v>
      </c>
      <c r="G22" s="348"/>
    </row>
    <row r="23" spans="1:7" ht="43.5" customHeight="1">
      <c r="A23" s="346">
        <v>15</v>
      </c>
      <c r="B23" s="349" t="s">
        <v>224</v>
      </c>
      <c r="C23" s="282" t="s">
        <v>158</v>
      </c>
      <c r="D23" s="285"/>
      <c r="E23" s="282"/>
      <c r="F23" s="284">
        <v>0</v>
      </c>
      <c r="G23" s="348"/>
    </row>
    <row r="24" spans="1:7" ht="41.25" customHeight="1" thickBot="1">
      <c r="A24" s="364">
        <v>16</v>
      </c>
      <c r="B24" s="365" t="s">
        <v>183</v>
      </c>
      <c r="C24" s="366" t="s">
        <v>158</v>
      </c>
      <c r="D24" s="367"/>
      <c r="E24" s="367"/>
      <c r="F24" s="368">
        <v>0</v>
      </c>
      <c r="G24" s="348"/>
    </row>
    <row r="25" spans="1:7" ht="20.25" customHeight="1" thickTop="1">
      <c r="A25" s="351"/>
      <c r="B25" s="369" t="s">
        <v>2</v>
      </c>
      <c r="C25" s="352"/>
      <c r="D25" s="352"/>
      <c r="E25" s="353"/>
      <c r="F25" s="370">
        <f>SUM(F4:F24)</f>
        <v>0</v>
      </c>
      <c r="G25" s="348"/>
    </row>
    <row r="26" spans="1:7" ht="12.75">
      <c r="A26" s="363"/>
      <c r="B26" s="350"/>
      <c r="C26" s="348"/>
      <c r="D26" s="348"/>
      <c r="E26" s="348"/>
      <c r="F26" s="348"/>
      <c r="G26" s="348"/>
    </row>
    <row r="27" spans="1:7" ht="12.75">
      <c r="A27" s="292"/>
      <c r="B27" s="286"/>
      <c r="C27" s="277"/>
      <c r="D27" s="277"/>
      <c r="E27" s="277"/>
      <c r="F27" s="277"/>
      <c r="G27" s="277"/>
    </row>
    <row r="28" spans="1:7" ht="12.75">
      <c r="A28" s="292"/>
      <c r="B28" s="512" t="s">
        <v>222</v>
      </c>
      <c r="C28" s="513"/>
      <c r="D28" s="513"/>
      <c r="E28" s="513"/>
      <c r="F28" s="277"/>
      <c r="G28" s="277"/>
    </row>
    <row r="29" spans="1:7" ht="12.75">
      <c r="A29" s="292"/>
      <c r="B29" s="286"/>
      <c r="C29" s="277"/>
      <c r="D29" s="277"/>
      <c r="E29" s="277"/>
      <c r="F29" s="277"/>
      <c r="G29" s="277"/>
    </row>
    <row r="30" spans="1:7" ht="12.75">
      <c r="A30" s="292"/>
      <c r="B30" s="286"/>
      <c r="C30" s="277"/>
      <c r="D30" s="277"/>
      <c r="E30" s="277"/>
      <c r="F30" s="277"/>
      <c r="G30" s="277"/>
    </row>
  </sheetData>
  <sheetProtection/>
  <mergeCells count="2">
    <mergeCell ref="D2:F2"/>
    <mergeCell ref="B28:E28"/>
  </mergeCells>
  <conditionalFormatting sqref="E25:F25 E9:F21 F22:F24">
    <cfRule type="cellIs" priority="1" dxfId="5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28" sqref="F28"/>
    </sheetView>
  </sheetViews>
  <sheetFormatPr defaultColWidth="9.00390625" defaultRowHeight="12.75"/>
  <cols>
    <col min="2" max="2" width="29.125" style="0" customWidth="1"/>
    <col min="3" max="3" width="5.75390625" style="0" customWidth="1"/>
    <col min="5" max="5" width="14.75390625" style="0" customWidth="1"/>
    <col min="6" max="6" width="14.00390625" style="0" customWidth="1"/>
  </cols>
  <sheetData>
    <row r="2" spans="1:6" ht="14.25">
      <c r="A2" s="340"/>
      <c r="B2" s="340"/>
      <c r="C2" s="340"/>
      <c r="D2" s="510" t="s">
        <v>229</v>
      </c>
      <c r="E2" s="511"/>
      <c r="F2" s="511"/>
    </row>
    <row r="3" spans="1:7" ht="12.75">
      <c r="A3" s="14"/>
      <c r="B3" s="14"/>
      <c r="C3" s="14"/>
      <c r="D3" s="14"/>
      <c r="E3" s="14"/>
      <c r="F3" s="14"/>
      <c r="G3" s="14"/>
    </row>
    <row r="4" spans="1:7" ht="12.75">
      <c r="A4" s="334"/>
      <c r="B4" s="287" t="s">
        <v>214</v>
      </c>
      <c r="C4" s="279"/>
      <c r="D4" s="279"/>
      <c r="E4" s="279"/>
      <c r="F4" s="279"/>
      <c r="G4" s="348"/>
    </row>
    <row r="5" spans="1:7" ht="12.75">
      <c r="A5" s="334"/>
      <c r="B5" s="287" t="s">
        <v>215</v>
      </c>
      <c r="C5" s="279"/>
      <c r="D5" s="279"/>
      <c r="E5" s="279"/>
      <c r="F5" s="279"/>
      <c r="G5" s="348"/>
    </row>
    <row r="6" spans="1:7" ht="40.5" customHeight="1">
      <c r="A6" s="334">
        <v>1</v>
      </c>
      <c r="B6" s="280" t="s">
        <v>184</v>
      </c>
      <c r="C6" s="288" t="s">
        <v>185</v>
      </c>
      <c r="D6" s="289">
        <f>212*1*1.2*0.4</f>
        <v>101.75999999999999</v>
      </c>
      <c r="E6" s="290">
        <v>0</v>
      </c>
      <c r="F6" s="290">
        <f aca="true" t="shared" si="0" ref="F6:F23">D6*E6</f>
        <v>0</v>
      </c>
      <c r="G6" s="348"/>
    </row>
    <row r="7" spans="1:7" ht="42" customHeight="1">
      <c r="A7" s="334">
        <v>2</v>
      </c>
      <c r="B7" s="280" t="s">
        <v>186</v>
      </c>
      <c r="C7" s="288" t="s">
        <v>185</v>
      </c>
      <c r="D7" s="289">
        <f>12*0.4*1.2</f>
        <v>5.760000000000001</v>
      </c>
      <c r="E7" s="291">
        <v>0</v>
      </c>
      <c r="F7" s="291">
        <f t="shared" si="0"/>
        <v>0</v>
      </c>
      <c r="G7" s="348"/>
    </row>
    <row r="8" spans="1:7" ht="42" customHeight="1">
      <c r="A8" s="334">
        <v>3</v>
      </c>
      <c r="B8" s="280" t="s">
        <v>187</v>
      </c>
      <c r="C8" s="288" t="s">
        <v>11</v>
      </c>
      <c r="D8" s="289">
        <f>132+80</f>
        <v>212</v>
      </c>
      <c r="E8" s="291">
        <v>0</v>
      </c>
      <c r="F8" s="291">
        <f t="shared" si="0"/>
        <v>0</v>
      </c>
      <c r="G8" s="348"/>
    </row>
    <row r="9" spans="1:7" ht="28.5" customHeight="1">
      <c r="A9" s="334">
        <v>4</v>
      </c>
      <c r="B9" s="280" t="s">
        <v>188</v>
      </c>
      <c r="C9" s="288" t="s">
        <v>185</v>
      </c>
      <c r="D9" s="289">
        <f>(D7)/2</f>
        <v>2.8800000000000003</v>
      </c>
      <c r="E9" s="291">
        <v>0</v>
      </c>
      <c r="F9" s="291">
        <f t="shared" si="0"/>
        <v>0</v>
      </c>
      <c r="G9" s="348"/>
    </row>
    <row r="10" spans="1:7" ht="27.75" customHeight="1">
      <c r="A10" s="334">
        <v>5</v>
      </c>
      <c r="B10" s="280" t="s">
        <v>189</v>
      </c>
      <c r="C10" s="288" t="s">
        <v>185</v>
      </c>
      <c r="D10" s="289">
        <f>D6+D7-D9-D11-D12</f>
        <v>74.288</v>
      </c>
      <c r="E10" s="291">
        <v>0</v>
      </c>
      <c r="F10" s="291">
        <f t="shared" si="0"/>
        <v>0</v>
      </c>
      <c r="G10" s="348"/>
    </row>
    <row r="11" spans="1:7" ht="42" customHeight="1">
      <c r="A11" s="334">
        <v>6</v>
      </c>
      <c r="B11" s="280" t="s">
        <v>190</v>
      </c>
      <c r="C11" s="288" t="s">
        <v>185</v>
      </c>
      <c r="D11" s="289">
        <f>D6*0.2</f>
        <v>20.352</v>
      </c>
      <c r="E11" s="291">
        <v>0</v>
      </c>
      <c r="F11" s="291">
        <f t="shared" si="0"/>
        <v>0</v>
      </c>
      <c r="G11" s="348"/>
    </row>
    <row r="12" spans="1:7" ht="30" customHeight="1">
      <c r="A12" s="334">
        <v>7</v>
      </c>
      <c r="B12" s="280" t="s">
        <v>191</v>
      </c>
      <c r="C12" s="288" t="s">
        <v>185</v>
      </c>
      <c r="D12" s="289">
        <v>10</v>
      </c>
      <c r="E12" s="291">
        <v>0</v>
      </c>
      <c r="F12" s="291">
        <f t="shared" si="0"/>
        <v>0</v>
      </c>
      <c r="G12" s="348"/>
    </row>
    <row r="13" spans="1:7" ht="20.25" customHeight="1">
      <c r="A13" s="334">
        <v>8</v>
      </c>
      <c r="B13" s="280" t="s">
        <v>192</v>
      </c>
      <c r="C13" s="288" t="s">
        <v>185</v>
      </c>
      <c r="D13" s="289">
        <f>(D6+D7)*0.25</f>
        <v>26.88</v>
      </c>
      <c r="E13" s="291">
        <v>0</v>
      </c>
      <c r="F13" s="291">
        <f t="shared" si="0"/>
        <v>0</v>
      </c>
      <c r="G13" s="348"/>
    </row>
    <row r="14" spans="1:7" ht="43.5" customHeight="1">
      <c r="A14" s="334">
        <v>9</v>
      </c>
      <c r="B14" s="280" t="s">
        <v>193</v>
      </c>
      <c r="C14" s="288" t="s">
        <v>10</v>
      </c>
      <c r="D14" s="289">
        <v>4</v>
      </c>
      <c r="E14" s="291">
        <v>0</v>
      </c>
      <c r="F14" s="291">
        <f t="shared" si="0"/>
        <v>0</v>
      </c>
      <c r="G14" s="348"/>
    </row>
    <row r="15" spans="1:7" ht="42" customHeight="1">
      <c r="A15" s="334">
        <v>10</v>
      </c>
      <c r="B15" s="280" t="s">
        <v>209</v>
      </c>
      <c r="C15" s="288" t="s">
        <v>10</v>
      </c>
      <c r="D15" s="289">
        <v>10</v>
      </c>
      <c r="E15" s="291">
        <v>0</v>
      </c>
      <c r="F15" s="291">
        <f t="shared" si="0"/>
        <v>0</v>
      </c>
      <c r="G15" s="348"/>
    </row>
    <row r="16" spans="1:7" ht="41.25" customHeight="1">
      <c r="A16" s="334">
        <v>11</v>
      </c>
      <c r="B16" s="280" t="s">
        <v>210</v>
      </c>
      <c r="C16" s="288" t="s">
        <v>10</v>
      </c>
      <c r="D16" s="289">
        <v>3</v>
      </c>
      <c r="E16" s="291">
        <v>0</v>
      </c>
      <c r="F16" s="291">
        <f t="shared" si="0"/>
        <v>0</v>
      </c>
      <c r="G16" s="348"/>
    </row>
    <row r="17" spans="1:7" ht="55.5" customHeight="1">
      <c r="A17" s="334">
        <v>12</v>
      </c>
      <c r="B17" s="280" t="s">
        <v>211</v>
      </c>
      <c r="C17" s="288" t="s">
        <v>10</v>
      </c>
      <c r="D17" s="289">
        <v>2</v>
      </c>
      <c r="E17" s="291">
        <v>0</v>
      </c>
      <c r="F17" s="291">
        <f t="shared" si="0"/>
        <v>0</v>
      </c>
      <c r="G17" s="348"/>
    </row>
    <row r="18" spans="1:7" ht="16.5" customHeight="1">
      <c r="A18" s="334">
        <v>13</v>
      </c>
      <c r="B18" s="280" t="s">
        <v>194</v>
      </c>
      <c r="C18" s="288" t="s">
        <v>195</v>
      </c>
      <c r="D18" s="289">
        <v>12.5</v>
      </c>
      <c r="E18" s="291">
        <v>0</v>
      </c>
      <c r="F18" s="291">
        <f t="shared" si="0"/>
        <v>0</v>
      </c>
      <c r="G18" s="348"/>
    </row>
    <row r="19" spans="1:7" ht="18" customHeight="1">
      <c r="A19" s="334">
        <v>14</v>
      </c>
      <c r="B19" s="280" t="s">
        <v>196</v>
      </c>
      <c r="C19" s="288" t="s">
        <v>195</v>
      </c>
      <c r="D19" s="289">
        <f>D18</f>
        <v>12.5</v>
      </c>
      <c r="E19" s="291">
        <v>0</v>
      </c>
      <c r="F19" s="291">
        <f t="shared" si="0"/>
        <v>0</v>
      </c>
      <c r="G19" s="348"/>
    </row>
    <row r="20" spans="1:7" ht="30" customHeight="1">
      <c r="A20" s="334">
        <v>15</v>
      </c>
      <c r="B20" s="280" t="s">
        <v>197</v>
      </c>
      <c r="C20" s="288" t="s">
        <v>11</v>
      </c>
      <c r="D20" s="289">
        <v>212</v>
      </c>
      <c r="E20" s="291">
        <v>0</v>
      </c>
      <c r="F20" s="291">
        <f t="shared" si="0"/>
        <v>0</v>
      </c>
      <c r="G20" s="348"/>
    </row>
    <row r="21" spans="1:7" ht="19.5" customHeight="1">
      <c r="A21" s="334">
        <v>16</v>
      </c>
      <c r="B21" s="280" t="s">
        <v>198</v>
      </c>
      <c r="C21" s="288" t="s">
        <v>10</v>
      </c>
      <c r="D21" s="289">
        <v>2</v>
      </c>
      <c r="E21" s="291">
        <v>0</v>
      </c>
      <c r="F21" s="291">
        <f t="shared" si="0"/>
        <v>0</v>
      </c>
      <c r="G21" s="348"/>
    </row>
    <row r="22" spans="1:7" ht="29.25" customHeight="1">
      <c r="A22" s="334">
        <v>17</v>
      </c>
      <c r="B22" s="280" t="s">
        <v>199</v>
      </c>
      <c r="C22" s="288" t="s">
        <v>10</v>
      </c>
      <c r="D22" s="289">
        <v>4</v>
      </c>
      <c r="E22" s="291">
        <v>0</v>
      </c>
      <c r="F22" s="291">
        <f t="shared" si="0"/>
        <v>0</v>
      </c>
      <c r="G22" s="348"/>
    </row>
    <row r="23" spans="1:7" ht="18.75" customHeight="1">
      <c r="A23" s="334">
        <v>18</v>
      </c>
      <c r="B23" s="280" t="s">
        <v>200</v>
      </c>
      <c r="C23" s="288" t="s">
        <v>10</v>
      </c>
      <c r="D23" s="289">
        <v>2</v>
      </c>
      <c r="E23" s="291">
        <v>0</v>
      </c>
      <c r="F23" s="291">
        <f t="shared" si="0"/>
        <v>0</v>
      </c>
      <c r="G23" s="348"/>
    </row>
    <row r="24" spans="1:7" ht="37.5" customHeight="1">
      <c r="A24" s="334">
        <v>19</v>
      </c>
      <c r="B24" s="280" t="s">
        <v>221</v>
      </c>
      <c r="C24" s="288" t="s">
        <v>158</v>
      </c>
      <c r="D24" s="289"/>
      <c r="E24" s="291"/>
      <c r="F24" s="291">
        <v>0</v>
      </c>
      <c r="G24" s="348"/>
    </row>
    <row r="25" spans="1:7" ht="30" customHeight="1">
      <c r="A25" s="334">
        <v>20</v>
      </c>
      <c r="B25" s="280" t="s">
        <v>219</v>
      </c>
      <c r="C25" s="288" t="s">
        <v>23</v>
      </c>
      <c r="D25" s="289">
        <v>3</v>
      </c>
      <c r="E25" s="291">
        <v>0</v>
      </c>
      <c r="F25" s="291">
        <f>D25*E25</f>
        <v>0</v>
      </c>
      <c r="G25" s="348"/>
    </row>
    <row r="26" spans="1:7" ht="29.25" customHeight="1">
      <c r="A26" s="334">
        <v>21</v>
      </c>
      <c r="B26" s="280" t="s">
        <v>218</v>
      </c>
      <c r="C26" s="288" t="s">
        <v>158</v>
      </c>
      <c r="D26" s="289"/>
      <c r="E26" s="291"/>
      <c r="F26" s="291">
        <v>0</v>
      </c>
      <c r="G26" s="348"/>
    </row>
    <row r="27" spans="1:7" ht="13.5" thickBot="1">
      <c r="A27" s="357"/>
      <c r="B27" s="337"/>
      <c r="C27" s="338"/>
      <c r="D27" s="338"/>
      <c r="E27" s="338"/>
      <c r="F27" s="338"/>
      <c r="G27" s="348"/>
    </row>
    <row r="28" spans="1:7" ht="24" customHeight="1" thickTop="1">
      <c r="A28" s="358"/>
      <c r="B28" s="361" t="s">
        <v>201</v>
      </c>
      <c r="C28" s="359"/>
      <c r="D28" s="359"/>
      <c r="E28" s="360"/>
      <c r="F28" s="362">
        <f>SUM(F4:F26)</f>
        <v>0</v>
      </c>
      <c r="G28" s="348"/>
    </row>
    <row r="29" spans="1:7" ht="12.75">
      <c r="A29" s="348"/>
      <c r="B29" s="348"/>
      <c r="C29" s="348"/>
      <c r="D29" s="348"/>
      <c r="E29" s="348"/>
      <c r="F29" s="348"/>
      <c r="G29" s="348"/>
    </row>
    <row r="30" spans="1:7" ht="12.75">
      <c r="A30" s="277"/>
      <c r="B30" s="277"/>
      <c r="C30" s="277"/>
      <c r="D30" s="277"/>
      <c r="E30" s="277"/>
      <c r="F30" s="277"/>
      <c r="G30" s="277"/>
    </row>
    <row r="31" ht="12.75">
      <c r="B31" t="s">
        <v>220</v>
      </c>
    </row>
  </sheetData>
  <sheetProtection/>
  <mergeCells count="1">
    <mergeCell ref="D2:F2"/>
  </mergeCells>
  <conditionalFormatting sqref="E7:F9 E10:E23 E28:F28 E25:E26 F11:F26">
    <cfRule type="cellIs" priority="3" dxfId="5" operator="lessThan" stopIfTrue="1">
      <formula>0</formula>
    </cfRule>
  </conditionalFormatting>
  <conditionalFormatting sqref="E24">
    <cfRule type="cellIs" priority="2" dxfId="5" operator="lessThan" stopIfTrue="1">
      <formula>0</formula>
    </cfRule>
  </conditionalFormatting>
  <conditionalFormatting sqref="F10">
    <cfRule type="cellIs" priority="1" dxfId="5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6"/>
  <sheetViews>
    <sheetView tabSelected="1" zoomScalePageLayoutView="0" workbookViewId="0" topLeftCell="A1">
      <selection activeCell="G131" sqref="G131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54.125" style="0" customWidth="1"/>
    <col min="4" max="4" width="3.125" style="0" customWidth="1"/>
    <col min="5" max="5" width="5.25390625" style="0" customWidth="1"/>
    <col min="6" max="6" width="6.25390625" style="0" customWidth="1"/>
    <col min="7" max="7" width="12.25390625" style="0" customWidth="1"/>
    <col min="8" max="8" width="12.00390625" style="0" customWidth="1"/>
  </cols>
  <sheetData>
    <row r="2" spans="1:8" ht="14.25">
      <c r="A2" s="510" t="s">
        <v>230</v>
      </c>
      <c r="B2" s="513"/>
      <c r="C2" s="513"/>
      <c r="D2" s="513"/>
      <c r="E2" s="513"/>
      <c r="F2" s="513"/>
      <c r="G2" s="513"/>
      <c r="H2" s="513"/>
    </row>
    <row r="4" spans="1:9" ht="15.75">
      <c r="A4" s="375"/>
      <c r="B4" s="376"/>
      <c r="C4" s="514" t="s">
        <v>309</v>
      </c>
      <c r="D4" s="514"/>
      <c r="E4" s="514"/>
      <c r="F4" s="515"/>
      <c r="G4" s="514"/>
      <c r="H4" s="377"/>
      <c r="I4" s="374"/>
    </row>
    <row r="5" spans="1:9" ht="18">
      <c r="A5" s="375"/>
      <c r="B5" s="376"/>
      <c r="C5" s="378"/>
      <c r="D5" s="379"/>
      <c r="E5" s="380"/>
      <c r="F5" s="381"/>
      <c r="G5" s="382"/>
      <c r="H5" s="377"/>
      <c r="I5" s="374"/>
    </row>
    <row r="6" spans="1:9" ht="18">
      <c r="A6" s="375"/>
      <c r="B6" s="376"/>
      <c r="C6" s="378"/>
      <c r="D6" s="379"/>
      <c r="E6" s="380"/>
      <c r="F6" s="379"/>
      <c r="G6" s="382"/>
      <c r="H6" s="377"/>
      <c r="I6" s="374"/>
    </row>
    <row r="7" spans="1:9" ht="20.25" customHeight="1">
      <c r="A7" s="375"/>
      <c r="B7" s="376"/>
      <c r="C7" s="378" t="s">
        <v>232</v>
      </c>
      <c r="D7" s="379"/>
      <c r="E7" s="380"/>
      <c r="F7" s="379"/>
      <c r="G7" s="382"/>
      <c r="H7" s="377"/>
      <c r="I7" s="374"/>
    </row>
    <row r="8" spans="1:9" ht="18">
      <c r="A8" s="375"/>
      <c r="B8" s="376"/>
      <c r="C8" s="378"/>
      <c r="D8" s="379"/>
      <c r="E8" s="380"/>
      <c r="F8" s="379"/>
      <c r="G8" s="382"/>
      <c r="H8" s="377"/>
      <c r="I8" s="374"/>
    </row>
    <row r="9" spans="1:9" ht="18" customHeight="1">
      <c r="A9" s="375"/>
      <c r="B9" s="383" t="s">
        <v>233</v>
      </c>
      <c r="C9" s="384" t="s">
        <v>234</v>
      </c>
      <c r="D9" s="379"/>
      <c r="E9" s="380"/>
      <c r="F9" s="379"/>
      <c r="G9" s="382"/>
      <c r="H9" s="377"/>
      <c r="I9" s="374"/>
    </row>
    <row r="10" spans="1:9" ht="17.25" customHeight="1">
      <c r="A10" s="375" t="s">
        <v>235</v>
      </c>
      <c r="B10" s="383" t="s">
        <v>236</v>
      </c>
      <c r="C10" s="384" t="s">
        <v>237</v>
      </c>
      <c r="D10" s="379"/>
      <c r="E10" s="380"/>
      <c r="F10" s="379"/>
      <c r="G10" s="382"/>
      <c r="H10" s="377">
        <f>H52</f>
        <v>0</v>
      </c>
      <c r="I10" s="374"/>
    </row>
    <row r="11" spans="1:9" ht="18" customHeight="1">
      <c r="A11" s="375" t="s">
        <v>235</v>
      </c>
      <c r="B11" s="383" t="s">
        <v>238</v>
      </c>
      <c r="C11" s="384" t="s">
        <v>239</v>
      </c>
      <c r="D11" s="379"/>
      <c r="E11" s="380"/>
      <c r="F11" s="379"/>
      <c r="G11" s="382"/>
      <c r="H11" s="377">
        <f>H83</f>
        <v>0</v>
      </c>
      <c r="I11" s="374"/>
    </row>
    <row r="12" spans="1:9" ht="14.25" customHeight="1">
      <c r="A12" s="375"/>
      <c r="B12" s="375"/>
      <c r="C12" s="378"/>
      <c r="D12" s="379"/>
      <c r="E12" s="380"/>
      <c r="F12" s="379"/>
      <c r="G12" s="382"/>
      <c r="H12" s="377"/>
      <c r="I12" s="374"/>
    </row>
    <row r="13" spans="1:9" ht="17.25" customHeight="1">
      <c r="A13" s="375"/>
      <c r="B13" s="383" t="s">
        <v>240</v>
      </c>
      <c r="C13" s="384" t="s">
        <v>241</v>
      </c>
      <c r="D13" s="379"/>
      <c r="E13" s="380"/>
      <c r="F13" s="379"/>
      <c r="G13" s="382"/>
      <c r="H13" s="377"/>
      <c r="I13" s="374"/>
    </row>
    <row r="14" spans="1:9" ht="17.25" customHeight="1">
      <c r="A14" s="375" t="s">
        <v>235</v>
      </c>
      <c r="B14" s="383" t="s">
        <v>236</v>
      </c>
      <c r="C14" s="384" t="s">
        <v>242</v>
      </c>
      <c r="D14" s="379"/>
      <c r="E14" s="380"/>
      <c r="F14" s="379"/>
      <c r="G14" s="382"/>
      <c r="H14" s="377">
        <f>H108</f>
        <v>0</v>
      </c>
      <c r="I14" s="374"/>
    </row>
    <row r="15" spans="1:9" ht="18" customHeight="1">
      <c r="A15" s="375" t="s">
        <v>235</v>
      </c>
      <c r="B15" s="383" t="s">
        <v>238</v>
      </c>
      <c r="C15" s="384" t="s">
        <v>243</v>
      </c>
      <c r="D15" s="379"/>
      <c r="E15" s="380"/>
      <c r="F15" s="379"/>
      <c r="G15" s="382"/>
      <c r="H15" s="377">
        <f>H134</f>
        <v>0</v>
      </c>
      <c r="I15" s="374"/>
    </row>
    <row r="16" spans="1:9" ht="18">
      <c r="A16" s="375"/>
      <c r="B16" s="383"/>
      <c r="C16" s="384"/>
      <c r="D16" s="379"/>
      <c r="E16" s="380"/>
      <c r="F16" s="379"/>
      <c r="G16" s="382"/>
      <c r="H16" s="377"/>
      <c r="I16" s="374"/>
    </row>
    <row r="17" spans="1:9" ht="18.75" customHeight="1">
      <c r="A17" s="375" t="s">
        <v>235</v>
      </c>
      <c r="B17" s="383" t="s">
        <v>244</v>
      </c>
      <c r="C17" s="384" t="s">
        <v>245</v>
      </c>
      <c r="D17" s="379"/>
      <c r="E17" s="451" t="s">
        <v>286</v>
      </c>
      <c r="F17" s="456">
        <v>8</v>
      </c>
      <c r="G17" s="413">
        <v>0</v>
      </c>
      <c r="H17" s="377">
        <f>F17*G17</f>
        <v>0</v>
      </c>
      <c r="I17" s="374"/>
    </row>
    <row r="18" spans="1:9" ht="18">
      <c r="A18" s="383"/>
      <c r="B18" s="385"/>
      <c r="C18" s="384"/>
      <c r="D18" s="379"/>
      <c r="E18" s="380"/>
      <c r="F18" s="379"/>
      <c r="G18" s="382"/>
      <c r="H18" s="377"/>
      <c r="I18" s="374"/>
    </row>
    <row r="19" spans="1:9" ht="17.25" customHeight="1" thickBot="1">
      <c r="A19" s="386" t="s">
        <v>235</v>
      </c>
      <c r="B19" s="387"/>
      <c r="C19" s="388" t="s">
        <v>246</v>
      </c>
      <c r="D19" s="389"/>
      <c r="E19" s="389"/>
      <c r="F19" s="389"/>
      <c r="G19" s="389" t="s">
        <v>158</v>
      </c>
      <c r="H19" s="390">
        <f>SUBTOTAL(9,H10:H17)</f>
        <v>0</v>
      </c>
      <c r="I19" s="374"/>
    </row>
    <row r="20" spans="1:9" ht="13.5" thickTop="1">
      <c r="A20" s="391"/>
      <c r="B20" s="392"/>
      <c r="C20" s="393"/>
      <c r="D20" s="382"/>
      <c r="E20" s="382"/>
      <c r="F20" s="382"/>
      <c r="G20" s="382"/>
      <c r="H20" s="377"/>
      <c r="I20" s="374"/>
    </row>
    <row r="21" spans="1:9" ht="14.25">
      <c r="A21" s="375"/>
      <c r="B21" s="376"/>
      <c r="C21" s="394"/>
      <c r="D21" s="395"/>
      <c r="E21" s="396"/>
      <c r="F21" s="395"/>
      <c r="G21" s="382"/>
      <c r="H21" s="377"/>
      <c r="I21" s="374"/>
    </row>
    <row r="22" spans="1:9" ht="19.5" customHeight="1">
      <c r="A22" s="383" t="s">
        <v>233</v>
      </c>
      <c r="B22" s="385"/>
      <c r="C22" s="378" t="s">
        <v>247</v>
      </c>
      <c r="D22" s="395"/>
      <c r="E22" s="397" t="s">
        <v>248</v>
      </c>
      <c r="F22" s="398" t="s">
        <v>249</v>
      </c>
      <c r="G22" s="399" t="s">
        <v>250</v>
      </c>
      <c r="H22" s="400" t="s">
        <v>251</v>
      </c>
      <c r="I22" s="374"/>
    </row>
    <row r="23" spans="1:9" ht="12.75">
      <c r="A23" s="375"/>
      <c r="B23" s="376"/>
      <c r="C23" s="394"/>
      <c r="D23" s="395"/>
      <c r="E23" s="401"/>
      <c r="F23" s="402"/>
      <c r="G23" s="382"/>
      <c r="H23" s="377"/>
      <c r="I23" s="374"/>
    </row>
    <row r="24" spans="1:9" ht="17.25" customHeight="1">
      <c r="A24" s="383"/>
      <c r="B24" s="385"/>
      <c r="C24" s="384" t="s">
        <v>252</v>
      </c>
      <c r="D24" s="403"/>
      <c r="E24" s="404"/>
      <c r="F24" s="405"/>
      <c r="G24" s="406"/>
      <c r="H24" s="377"/>
      <c r="I24" s="374"/>
    </row>
    <row r="25" spans="1:9" ht="15.75">
      <c r="A25" s="383"/>
      <c r="B25" s="385"/>
      <c r="C25" s="384"/>
      <c r="D25" s="403"/>
      <c r="E25" s="404"/>
      <c r="F25" s="405"/>
      <c r="G25" s="406"/>
      <c r="H25" s="377"/>
      <c r="I25" s="374"/>
    </row>
    <row r="26" spans="1:9" ht="15.75" customHeight="1">
      <c r="A26" s="383" t="s">
        <v>8</v>
      </c>
      <c r="B26" s="385"/>
      <c r="C26" s="384" t="s">
        <v>253</v>
      </c>
      <c r="D26" s="403"/>
      <c r="E26" s="404"/>
      <c r="F26" s="405"/>
      <c r="G26" s="406"/>
      <c r="H26" s="377"/>
      <c r="I26" s="374"/>
    </row>
    <row r="27" spans="1:9" ht="15.75">
      <c r="A27" s="383"/>
      <c r="B27" s="385"/>
      <c r="C27" s="384"/>
      <c r="D27" s="403"/>
      <c r="E27" s="404"/>
      <c r="F27" s="405"/>
      <c r="G27" s="406"/>
      <c r="H27" s="377"/>
      <c r="I27" s="374"/>
    </row>
    <row r="28" spans="1:9" ht="28.5" customHeight="1">
      <c r="A28" s="407" t="s">
        <v>9</v>
      </c>
      <c r="B28" s="408"/>
      <c r="C28" s="409" t="s">
        <v>254</v>
      </c>
      <c r="D28" s="410"/>
      <c r="E28" s="411" t="s">
        <v>158</v>
      </c>
      <c r="F28" s="412"/>
      <c r="G28" s="413"/>
      <c r="H28" s="413">
        <v>0</v>
      </c>
      <c r="I28" s="408"/>
    </row>
    <row r="29" spans="1:9" ht="14.25">
      <c r="A29" s="414"/>
      <c r="B29" s="415"/>
      <c r="C29" s="416"/>
      <c r="D29" s="395"/>
      <c r="E29" s="417"/>
      <c r="F29" s="418"/>
      <c r="G29" s="419"/>
      <c r="H29" s="377"/>
      <c r="I29" s="374"/>
    </row>
    <row r="30" spans="1:9" ht="15" customHeight="1">
      <c r="A30" s="407" t="s">
        <v>12</v>
      </c>
      <c r="B30" s="374"/>
      <c r="C30" s="409" t="s">
        <v>255</v>
      </c>
      <c r="D30" s="420"/>
      <c r="E30" s="421" t="s">
        <v>11</v>
      </c>
      <c r="F30" s="412">
        <v>187</v>
      </c>
      <c r="G30" s="413">
        <v>0</v>
      </c>
      <c r="H30" s="413">
        <f>F30*G30</f>
        <v>0</v>
      </c>
      <c r="I30" s="374"/>
    </row>
    <row r="31" spans="1:9" ht="14.25">
      <c r="A31" s="414"/>
      <c r="B31" s="415"/>
      <c r="C31" s="416"/>
      <c r="D31" s="395"/>
      <c r="E31" s="422"/>
      <c r="F31" s="423"/>
      <c r="G31" s="419"/>
      <c r="H31" s="377"/>
      <c r="I31" s="374"/>
    </row>
    <row r="32" spans="1:9" ht="117.75" customHeight="1">
      <c r="A32" s="407" t="s">
        <v>14</v>
      </c>
      <c r="B32" s="424"/>
      <c r="C32" s="425" t="s">
        <v>256</v>
      </c>
      <c r="D32" s="421"/>
      <c r="E32" s="426" t="s">
        <v>11</v>
      </c>
      <c r="F32" s="427">
        <v>148</v>
      </c>
      <c r="G32" s="413">
        <v>0</v>
      </c>
      <c r="H32" s="413">
        <f>F32*G32</f>
        <v>0</v>
      </c>
      <c r="I32" s="374"/>
    </row>
    <row r="33" spans="1:9" ht="12.75">
      <c r="A33" s="428"/>
      <c r="B33" s="429"/>
      <c r="C33" s="430"/>
      <c r="D33" s="395"/>
      <c r="E33" s="417"/>
      <c r="F33" s="418"/>
      <c r="G33" s="431"/>
      <c r="H33" s="377"/>
      <c r="I33" s="374"/>
    </row>
    <row r="34" spans="1:9" ht="117" customHeight="1">
      <c r="A34" s="407" t="s">
        <v>16</v>
      </c>
      <c r="B34" s="424"/>
      <c r="C34" s="425" t="s">
        <v>257</v>
      </c>
      <c r="D34" s="421"/>
      <c r="E34" s="426" t="s">
        <v>11</v>
      </c>
      <c r="F34" s="427">
        <v>30</v>
      </c>
      <c r="G34" s="413">
        <v>0</v>
      </c>
      <c r="H34" s="413">
        <f>F34*G34</f>
        <v>0</v>
      </c>
      <c r="I34" s="374"/>
    </row>
    <row r="35" spans="1:9" ht="12.75">
      <c r="A35" s="428"/>
      <c r="B35" s="429"/>
      <c r="C35" s="430"/>
      <c r="D35" s="395"/>
      <c r="E35" s="417"/>
      <c r="F35" s="418"/>
      <c r="G35" s="431"/>
      <c r="H35" s="377"/>
      <c r="I35" s="374"/>
    </row>
    <row r="36" spans="1:9" ht="27.75" customHeight="1">
      <c r="A36" s="407" t="s">
        <v>19</v>
      </c>
      <c r="B36" s="424"/>
      <c r="C36" s="425" t="s">
        <v>258</v>
      </c>
      <c r="D36" s="395"/>
      <c r="E36" s="432" t="s">
        <v>10</v>
      </c>
      <c r="F36" s="433">
        <v>1</v>
      </c>
      <c r="G36" s="413">
        <v>0</v>
      </c>
      <c r="H36" s="413">
        <f>F36*G36</f>
        <v>0</v>
      </c>
      <c r="I36" s="374"/>
    </row>
    <row r="37" spans="1:9" ht="12.75">
      <c r="A37" s="428"/>
      <c r="B37" s="429"/>
      <c r="C37" s="430"/>
      <c r="D37" s="395"/>
      <c r="E37" s="417"/>
      <c r="F37" s="418"/>
      <c r="G37" s="431"/>
      <c r="H37" s="377"/>
      <c r="I37" s="374"/>
    </row>
    <row r="38" spans="1:9" ht="27" customHeight="1">
      <c r="A38" s="407" t="s">
        <v>20</v>
      </c>
      <c r="B38" s="424"/>
      <c r="C38" s="425" t="s">
        <v>259</v>
      </c>
      <c r="D38" s="395"/>
      <c r="E38" s="432" t="s">
        <v>10</v>
      </c>
      <c r="F38" s="433">
        <v>2</v>
      </c>
      <c r="G38" s="413">
        <v>0</v>
      </c>
      <c r="H38" s="413">
        <f>F38*G38</f>
        <v>0</v>
      </c>
      <c r="I38" s="374"/>
    </row>
    <row r="39" spans="1:9" ht="12.75">
      <c r="A39" s="428"/>
      <c r="B39" s="429"/>
      <c r="C39" s="425" t="s">
        <v>260</v>
      </c>
      <c r="D39" s="395"/>
      <c r="E39" s="417"/>
      <c r="F39" s="418"/>
      <c r="G39" s="431"/>
      <c r="H39" s="377"/>
      <c r="I39" s="374"/>
    </row>
    <row r="40" spans="1:9" ht="14.25" customHeight="1">
      <c r="A40" s="407" t="s">
        <v>21</v>
      </c>
      <c r="B40" s="424"/>
      <c r="C40" s="434" t="s">
        <v>261</v>
      </c>
      <c r="D40" s="435"/>
      <c r="E40" s="432" t="s">
        <v>10</v>
      </c>
      <c r="F40" s="433">
        <v>4</v>
      </c>
      <c r="G40" s="413">
        <v>0</v>
      </c>
      <c r="H40" s="413">
        <f>F40*G40</f>
        <v>0</v>
      </c>
      <c r="I40" s="374"/>
    </row>
    <row r="41" spans="1:9" ht="12.75">
      <c r="A41" s="428"/>
      <c r="B41" s="429"/>
      <c r="C41" s="436"/>
      <c r="D41" s="395"/>
      <c r="E41" s="437"/>
      <c r="F41" s="438"/>
      <c r="G41" s="439"/>
      <c r="H41" s="377"/>
      <c r="I41" s="374"/>
    </row>
    <row r="42" spans="1:9" ht="14.25" customHeight="1">
      <c r="A42" s="407" t="s">
        <v>47</v>
      </c>
      <c r="B42" s="424"/>
      <c r="C42" s="425" t="s">
        <v>262</v>
      </c>
      <c r="D42" s="421"/>
      <c r="E42" s="426" t="s">
        <v>11</v>
      </c>
      <c r="F42" s="440">
        <v>8</v>
      </c>
      <c r="G42" s="413">
        <v>0</v>
      </c>
      <c r="H42" s="413">
        <f>F42*G42</f>
        <v>0</v>
      </c>
      <c r="I42" s="374"/>
    </row>
    <row r="43" spans="1:9" ht="14.25">
      <c r="A43" s="441"/>
      <c r="B43" s="442"/>
      <c r="C43" s="443"/>
      <c r="D43" s="421"/>
      <c r="E43" s="396"/>
      <c r="F43" s="395"/>
      <c r="G43" s="382"/>
      <c r="H43" s="377"/>
      <c r="I43" s="374"/>
    </row>
    <row r="44" spans="1:9" ht="15" customHeight="1">
      <c r="A44" s="407" t="s">
        <v>49</v>
      </c>
      <c r="B44" s="424"/>
      <c r="C44" s="394" t="s">
        <v>263</v>
      </c>
      <c r="D44" s="395"/>
      <c r="E44" s="432" t="s">
        <v>264</v>
      </c>
      <c r="F44" s="444">
        <v>1</v>
      </c>
      <c r="G44" s="413">
        <v>0</v>
      </c>
      <c r="H44" s="413">
        <f>F44*G44</f>
        <v>0</v>
      </c>
      <c r="I44" s="374"/>
    </row>
    <row r="45" spans="1:9" ht="12.75">
      <c r="A45" s="407"/>
      <c r="B45" s="424"/>
      <c r="C45" s="394"/>
      <c r="D45" s="395"/>
      <c r="E45" s="432"/>
      <c r="F45" s="402"/>
      <c r="G45" s="382"/>
      <c r="H45" s="377"/>
      <c r="I45" s="374"/>
    </row>
    <row r="46" spans="1:9" ht="52.5" customHeight="1">
      <c r="A46" s="445" t="s">
        <v>52</v>
      </c>
      <c r="B46" s="446"/>
      <c r="C46" s="447" t="s">
        <v>265</v>
      </c>
      <c r="D46" s="448"/>
      <c r="E46" s="448" t="s">
        <v>195</v>
      </c>
      <c r="F46" s="449">
        <v>60</v>
      </c>
      <c r="G46" s="413">
        <v>0</v>
      </c>
      <c r="H46" s="413">
        <f>F46*G46</f>
        <v>0</v>
      </c>
      <c r="I46" s="374"/>
    </row>
    <row r="47" spans="1:9" ht="12.75">
      <c r="A47" s="445"/>
      <c r="B47" s="376"/>
      <c r="C47" s="450"/>
      <c r="D47" s="395"/>
      <c r="E47" s="451"/>
      <c r="F47" s="452"/>
      <c r="G47" s="453"/>
      <c r="H47" s="377"/>
      <c r="I47" s="374"/>
    </row>
    <row r="48" spans="1:9" ht="16.5" customHeight="1">
      <c r="A48" s="445" t="s">
        <v>54</v>
      </c>
      <c r="B48" s="376"/>
      <c r="C48" s="447" t="s">
        <v>266</v>
      </c>
      <c r="D48" s="448"/>
      <c r="E48" s="448" t="s">
        <v>11</v>
      </c>
      <c r="F48" s="449">
        <v>190</v>
      </c>
      <c r="G48" s="413">
        <v>0</v>
      </c>
      <c r="H48" s="413">
        <f>F48*G48</f>
        <v>0</v>
      </c>
      <c r="I48" s="374"/>
    </row>
    <row r="49" spans="1:9" ht="12.75">
      <c r="A49" s="445"/>
      <c r="B49" s="376"/>
      <c r="C49" s="450"/>
      <c r="D49" s="395"/>
      <c r="E49" s="451"/>
      <c r="F49" s="452"/>
      <c r="G49" s="453"/>
      <c r="H49" s="377"/>
      <c r="I49" s="374"/>
    </row>
    <row r="50" spans="1:9" ht="64.5" customHeight="1">
      <c r="A50" s="445" t="s">
        <v>55</v>
      </c>
      <c r="B50" s="376"/>
      <c r="C50" s="454" t="s">
        <v>267</v>
      </c>
      <c r="D50" s="395"/>
      <c r="E50" s="455" t="s">
        <v>195</v>
      </c>
      <c r="F50" s="456">
        <v>120</v>
      </c>
      <c r="G50" s="413">
        <v>0</v>
      </c>
      <c r="H50" s="413">
        <f>F50*G50</f>
        <v>0</v>
      </c>
      <c r="I50" s="374"/>
    </row>
    <row r="51" spans="1:9" ht="12.75" hidden="1">
      <c r="A51" s="407"/>
      <c r="B51" s="424"/>
      <c r="C51" s="394"/>
      <c r="D51" s="395"/>
      <c r="E51" s="432"/>
      <c r="F51" s="402"/>
      <c r="G51" s="382"/>
      <c r="H51" s="377"/>
      <c r="I51" s="374"/>
    </row>
    <row r="52" spans="1:9" ht="13.5" thickBot="1">
      <c r="A52" s="386" t="s">
        <v>235</v>
      </c>
      <c r="B52" s="387"/>
      <c r="C52" s="388" t="s">
        <v>268</v>
      </c>
      <c r="D52" s="389"/>
      <c r="E52" s="389"/>
      <c r="F52" s="389"/>
      <c r="G52" s="389"/>
      <c r="H52" s="390">
        <f>SUM(H28:H51)</f>
        <v>0</v>
      </c>
      <c r="I52" s="374"/>
    </row>
    <row r="53" spans="1:9" ht="15" thickTop="1">
      <c r="A53" s="375"/>
      <c r="B53" s="376"/>
      <c r="C53" s="394"/>
      <c r="D53" s="395"/>
      <c r="E53" s="396"/>
      <c r="F53" s="395"/>
      <c r="G53" s="382"/>
      <c r="H53" s="377"/>
      <c r="I53" s="374"/>
    </row>
    <row r="54" spans="1:9" ht="17.25" customHeight="1">
      <c r="A54" s="383" t="s">
        <v>269</v>
      </c>
      <c r="B54" s="385"/>
      <c r="C54" s="384" t="s">
        <v>270</v>
      </c>
      <c r="D54" s="403"/>
      <c r="E54" s="397" t="s">
        <v>248</v>
      </c>
      <c r="F54" s="398" t="s">
        <v>249</v>
      </c>
      <c r="G54" s="399" t="s">
        <v>250</v>
      </c>
      <c r="H54" s="400" t="s">
        <v>271</v>
      </c>
      <c r="I54" s="374"/>
    </row>
    <row r="55" spans="1:9" ht="15.75">
      <c r="A55" s="457"/>
      <c r="B55" s="458"/>
      <c r="C55" s="459"/>
      <c r="D55" s="460"/>
      <c r="E55" s="417"/>
      <c r="F55" s="461"/>
      <c r="G55" s="462"/>
      <c r="H55" s="377"/>
      <c r="I55" s="374"/>
    </row>
    <row r="56" spans="1:9" ht="65.25" customHeight="1">
      <c r="A56" s="428"/>
      <c r="B56" s="463"/>
      <c r="C56" s="464" t="s">
        <v>272</v>
      </c>
      <c r="D56" s="460"/>
      <c r="E56" s="417"/>
      <c r="F56" s="461"/>
      <c r="G56" s="462"/>
      <c r="H56" s="377"/>
      <c r="I56" s="374"/>
    </row>
    <row r="57" spans="1:9" ht="12.75">
      <c r="A57" s="428"/>
      <c r="B57" s="463"/>
      <c r="C57" s="464"/>
      <c r="D57" s="460"/>
      <c r="E57" s="417"/>
      <c r="F57" s="461"/>
      <c r="G57" s="462"/>
      <c r="H57" s="377"/>
      <c r="I57" s="374"/>
    </row>
    <row r="58" spans="1:9" ht="54" customHeight="1">
      <c r="A58" s="428"/>
      <c r="B58" s="463"/>
      <c r="C58" s="464" t="s">
        <v>273</v>
      </c>
      <c r="D58" s="460"/>
      <c r="E58" s="417"/>
      <c r="F58" s="461"/>
      <c r="G58" s="462"/>
      <c r="H58" s="377"/>
      <c r="I58" s="374"/>
    </row>
    <row r="59" spans="1:9" ht="12.75">
      <c r="A59" s="428"/>
      <c r="B59" s="463"/>
      <c r="C59" s="465"/>
      <c r="D59" s="460"/>
      <c r="E59" s="417"/>
      <c r="F59" s="461"/>
      <c r="G59" s="462"/>
      <c r="H59" s="377"/>
      <c r="I59" s="374"/>
    </row>
    <row r="60" spans="1:9" ht="14.25" customHeight="1">
      <c r="A60" s="466"/>
      <c r="B60" s="467"/>
      <c r="C60" s="468" t="s">
        <v>274</v>
      </c>
      <c r="D60" s="469"/>
      <c r="E60" s="470"/>
      <c r="F60" s="471"/>
      <c r="G60" s="472"/>
      <c r="H60" s="377"/>
      <c r="I60" s="374"/>
    </row>
    <row r="61" spans="1:9" ht="27" customHeight="1">
      <c r="A61" s="375"/>
      <c r="B61" s="376"/>
      <c r="C61" s="443" t="s">
        <v>275</v>
      </c>
      <c r="D61" s="432"/>
      <c r="E61" s="432"/>
      <c r="F61" s="432"/>
      <c r="G61" s="432"/>
      <c r="H61" s="377"/>
      <c r="I61" s="374"/>
    </row>
    <row r="62" spans="1:9" ht="12.75">
      <c r="A62" s="473"/>
      <c r="B62" s="474"/>
      <c r="C62" s="425"/>
      <c r="D62" s="469"/>
      <c r="E62" s="470"/>
      <c r="F62" s="475"/>
      <c r="G62" s="472"/>
      <c r="H62" s="377"/>
      <c r="I62" s="374"/>
    </row>
    <row r="63" spans="1:9" ht="12.75">
      <c r="A63" s="473"/>
      <c r="B63" s="474"/>
      <c r="C63" s="425"/>
      <c r="D63" s="469"/>
      <c r="E63" s="470"/>
      <c r="F63" s="475"/>
      <c r="G63" s="472"/>
      <c r="H63" s="377"/>
      <c r="I63" s="374"/>
    </row>
    <row r="64" spans="1:9" ht="15" customHeight="1">
      <c r="A64" s="445" t="s">
        <v>9</v>
      </c>
      <c r="B64" s="376"/>
      <c r="C64" s="450" t="s">
        <v>276</v>
      </c>
      <c r="D64" s="476"/>
      <c r="E64" s="3"/>
      <c r="F64" s="477"/>
      <c r="G64" s="382"/>
      <c r="H64" s="377"/>
      <c r="I64" s="374"/>
    </row>
    <row r="65" spans="1:9" ht="17.25" customHeight="1">
      <c r="A65" s="375"/>
      <c r="B65" s="376"/>
      <c r="C65" s="450" t="s">
        <v>304</v>
      </c>
      <c r="D65" s="476"/>
      <c r="E65" s="451" t="s">
        <v>158</v>
      </c>
      <c r="F65" s="456"/>
      <c r="G65" s="413"/>
      <c r="H65" s="413">
        <v>0</v>
      </c>
      <c r="I65" s="374"/>
    </row>
    <row r="66" spans="1:9" ht="14.25">
      <c r="A66" s="478"/>
      <c r="B66" s="3"/>
      <c r="C66" s="479"/>
      <c r="D66" s="477"/>
      <c r="E66" s="396"/>
      <c r="F66" s="395"/>
      <c r="G66" s="382"/>
      <c r="H66" s="377"/>
      <c r="I66" s="374"/>
    </row>
    <row r="67" spans="1:9" ht="15" customHeight="1">
      <c r="A67" s="445" t="s">
        <v>12</v>
      </c>
      <c r="B67" s="376"/>
      <c r="C67" s="450" t="s">
        <v>277</v>
      </c>
      <c r="D67" s="476"/>
      <c r="E67" s="396"/>
      <c r="F67" s="395"/>
      <c r="G67" s="382"/>
      <c r="H67" s="377"/>
      <c r="I67" s="374"/>
    </row>
    <row r="68" spans="1:9" ht="15" customHeight="1">
      <c r="A68" s="375"/>
      <c r="B68" s="376"/>
      <c r="C68" s="450" t="s">
        <v>306</v>
      </c>
      <c r="D68" s="476"/>
      <c r="E68" s="451" t="s">
        <v>11</v>
      </c>
      <c r="F68" s="456">
        <v>561</v>
      </c>
      <c r="G68" s="413">
        <v>0</v>
      </c>
      <c r="H68" s="413">
        <f>F68*G68</f>
        <v>0</v>
      </c>
      <c r="I68" s="374"/>
    </row>
    <row r="69" spans="1:9" ht="14.25">
      <c r="A69" s="478"/>
      <c r="B69" s="3"/>
      <c r="C69" s="479"/>
      <c r="D69" s="477"/>
      <c r="E69" s="396"/>
      <c r="F69" s="395"/>
      <c r="G69" s="382"/>
      <c r="H69" s="377"/>
      <c r="I69" s="374"/>
    </row>
    <row r="70" spans="1:9" ht="14.25" customHeight="1">
      <c r="A70" s="445" t="s">
        <v>14</v>
      </c>
      <c r="B70" s="376"/>
      <c r="C70" s="450" t="s">
        <v>278</v>
      </c>
      <c r="D70" s="3"/>
      <c r="E70" s="480"/>
      <c r="F70" s="477"/>
      <c r="G70" s="382"/>
      <c r="H70" s="377"/>
      <c r="I70" s="374"/>
    </row>
    <row r="71" spans="1:9" ht="14.25" customHeight="1">
      <c r="A71" s="375"/>
      <c r="B71" s="376"/>
      <c r="C71" s="450" t="s">
        <v>305</v>
      </c>
      <c r="D71" s="395"/>
      <c r="E71" s="3"/>
      <c r="F71" s="477"/>
      <c r="G71" s="382"/>
      <c r="H71" s="377"/>
      <c r="I71" s="374"/>
    </row>
    <row r="72" spans="1:9" ht="15.75" customHeight="1">
      <c r="A72" s="445"/>
      <c r="B72" s="376"/>
      <c r="C72" s="450" t="s">
        <v>279</v>
      </c>
      <c r="D72" s="395"/>
      <c r="E72" s="451" t="s">
        <v>280</v>
      </c>
      <c r="F72" s="456">
        <v>3</v>
      </c>
      <c r="G72" s="413">
        <v>0</v>
      </c>
      <c r="H72" s="413">
        <f>F72*G72</f>
        <v>0</v>
      </c>
      <c r="I72" s="374"/>
    </row>
    <row r="73" spans="1:9" ht="14.25">
      <c r="A73" s="455"/>
      <c r="B73" s="451"/>
      <c r="C73" s="481"/>
      <c r="D73" s="453"/>
      <c r="E73" s="396"/>
      <c r="F73" s="395"/>
      <c r="G73" s="382"/>
      <c r="H73" s="377"/>
      <c r="I73" s="374"/>
    </row>
    <row r="74" spans="1:9" ht="15" customHeight="1">
      <c r="A74" s="445" t="s">
        <v>16</v>
      </c>
      <c r="B74" s="376"/>
      <c r="C74" s="450" t="s">
        <v>281</v>
      </c>
      <c r="D74" s="3"/>
      <c r="E74" s="480"/>
      <c r="F74" s="477"/>
      <c r="G74" s="382"/>
      <c r="H74" s="377"/>
      <c r="I74" s="374"/>
    </row>
    <row r="75" spans="1:9" ht="14.25" customHeight="1">
      <c r="A75" s="375"/>
      <c r="B75" s="376"/>
      <c r="C75" s="450" t="s">
        <v>282</v>
      </c>
      <c r="D75" s="395"/>
      <c r="E75" s="451" t="s">
        <v>10</v>
      </c>
      <c r="F75" s="456">
        <v>3</v>
      </c>
      <c r="G75" s="413">
        <v>0</v>
      </c>
      <c r="H75" s="413">
        <f>F75*G75</f>
        <v>0</v>
      </c>
      <c r="I75" s="374"/>
    </row>
    <row r="76" spans="1:9" ht="14.25">
      <c r="A76" s="455"/>
      <c r="B76" s="451"/>
      <c r="C76" s="481"/>
      <c r="D76" s="453"/>
      <c r="E76" s="396"/>
      <c r="F76" s="395"/>
      <c r="G76" s="382"/>
      <c r="H76" s="377"/>
      <c r="I76" s="374"/>
    </row>
    <row r="77" spans="1:9" ht="15.75" customHeight="1">
      <c r="A77" s="445" t="s">
        <v>19</v>
      </c>
      <c r="B77" s="376"/>
      <c r="C77" s="450" t="s">
        <v>283</v>
      </c>
      <c r="D77" s="395"/>
      <c r="E77" s="451" t="s">
        <v>280</v>
      </c>
      <c r="F77" s="456">
        <v>9</v>
      </c>
      <c r="G77" s="413">
        <v>0</v>
      </c>
      <c r="H77" s="413">
        <f>F77*G77</f>
        <v>0</v>
      </c>
      <c r="I77" s="374"/>
    </row>
    <row r="78" spans="1:9" ht="12.75">
      <c r="A78" s="375"/>
      <c r="B78" s="376"/>
      <c r="C78" s="482"/>
      <c r="D78" s="395"/>
      <c r="E78" s="3"/>
      <c r="F78" s="480"/>
      <c r="G78" s="477"/>
      <c r="H78" s="377"/>
      <c r="I78" s="374"/>
    </row>
    <row r="79" spans="1:9" ht="15.75" customHeight="1">
      <c r="A79" s="445" t="s">
        <v>20</v>
      </c>
      <c r="B79" s="376"/>
      <c r="C79" s="450" t="s">
        <v>284</v>
      </c>
      <c r="D79" s="395"/>
      <c r="E79" s="451" t="s">
        <v>10</v>
      </c>
      <c r="F79" s="456">
        <v>1</v>
      </c>
      <c r="G79" s="413">
        <v>0</v>
      </c>
      <c r="H79" s="413">
        <f>F79*G79</f>
        <v>0</v>
      </c>
      <c r="I79" s="374"/>
    </row>
    <row r="80" spans="1:9" ht="12.75">
      <c r="A80" s="375"/>
      <c r="B80" s="376"/>
      <c r="C80" s="482"/>
      <c r="D80" s="395"/>
      <c r="E80" s="3"/>
      <c r="F80" s="480"/>
      <c r="G80" s="477"/>
      <c r="H80" s="377"/>
      <c r="I80" s="374"/>
    </row>
    <row r="81" spans="1:9" ht="15" customHeight="1">
      <c r="A81" s="445" t="s">
        <v>21</v>
      </c>
      <c r="B81" s="376"/>
      <c r="C81" s="450" t="s">
        <v>285</v>
      </c>
      <c r="D81" s="395"/>
      <c r="E81" s="451" t="s">
        <v>286</v>
      </c>
      <c r="F81" s="456">
        <v>4</v>
      </c>
      <c r="G81" s="413">
        <v>0</v>
      </c>
      <c r="H81" s="413">
        <f>F81*G81</f>
        <v>0</v>
      </c>
      <c r="I81" s="374"/>
    </row>
    <row r="82" spans="1:9" ht="14.25">
      <c r="A82" s="483"/>
      <c r="B82" s="3"/>
      <c r="C82" s="482"/>
      <c r="D82" s="477"/>
      <c r="E82" s="396"/>
      <c r="F82" s="395"/>
      <c r="G82" s="382"/>
      <c r="H82" s="377"/>
      <c r="I82" s="374"/>
    </row>
    <row r="83" spans="1:9" ht="16.5" customHeight="1" thickBot="1">
      <c r="A83" s="386" t="s">
        <v>235</v>
      </c>
      <c r="B83" s="387"/>
      <c r="C83" s="388" t="s">
        <v>287</v>
      </c>
      <c r="D83" s="389"/>
      <c r="E83" s="389"/>
      <c r="F83" s="389"/>
      <c r="G83" s="389"/>
      <c r="H83" s="390">
        <f>SUM(H64:H82)</f>
        <v>0</v>
      </c>
      <c r="I83" s="374"/>
    </row>
    <row r="84" spans="1:9" ht="15" thickTop="1">
      <c r="A84" s="375"/>
      <c r="B84" s="376"/>
      <c r="C84" s="394"/>
      <c r="D84" s="395"/>
      <c r="E84" s="396"/>
      <c r="F84" s="395"/>
      <c r="G84" s="382"/>
      <c r="H84" s="377"/>
      <c r="I84" s="374"/>
    </row>
    <row r="85" spans="1:9" ht="14.25">
      <c r="A85" s="375"/>
      <c r="B85" s="376"/>
      <c r="C85" s="394"/>
      <c r="D85" s="395"/>
      <c r="E85" s="396"/>
      <c r="F85" s="395"/>
      <c r="G85" s="382"/>
      <c r="H85" s="377"/>
      <c r="I85" s="374"/>
    </row>
    <row r="86" spans="1:9" ht="19.5" customHeight="1">
      <c r="A86" s="383" t="s">
        <v>240</v>
      </c>
      <c r="B86" s="385"/>
      <c r="C86" s="378" t="s">
        <v>288</v>
      </c>
      <c r="D86" s="395"/>
      <c r="E86" s="397" t="s">
        <v>248</v>
      </c>
      <c r="F86" s="398" t="s">
        <v>249</v>
      </c>
      <c r="G86" s="399" t="s">
        <v>250</v>
      </c>
      <c r="H86" s="400" t="s">
        <v>251</v>
      </c>
      <c r="I86" s="374"/>
    </row>
    <row r="87" spans="1:9" ht="12.75">
      <c r="A87" s="375"/>
      <c r="B87" s="376"/>
      <c r="C87" s="394"/>
      <c r="D87" s="395"/>
      <c r="E87" s="401"/>
      <c r="F87" s="402"/>
      <c r="G87" s="382"/>
      <c r="H87" s="377"/>
      <c r="I87" s="374"/>
    </row>
    <row r="88" spans="1:9" ht="17.25" customHeight="1">
      <c r="A88" s="383"/>
      <c r="B88" s="385"/>
      <c r="C88" s="384" t="s">
        <v>252</v>
      </c>
      <c r="D88" s="403"/>
      <c r="E88" s="404"/>
      <c r="F88" s="405"/>
      <c r="G88" s="406"/>
      <c r="H88" s="377"/>
      <c r="I88" s="374"/>
    </row>
    <row r="89" spans="1:9" ht="15.75">
      <c r="A89" s="383"/>
      <c r="B89" s="385"/>
      <c r="C89" s="384"/>
      <c r="D89" s="403"/>
      <c r="E89" s="404"/>
      <c r="F89" s="405"/>
      <c r="G89" s="406"/>
      <c r="H89" s="377"/>
      <c r="I89" s="374"/>
    </row>
    <row r="90" spans="1:9" ht="16.5" customHeight="1">
      <c r="A90" s="383" t="s">
        <v>8</v>
      </c>
      <c r="B90" s="385"/>
      <c r="C90" s="384" t="s">
        <v>289</v>
      </c>
      <c r="D90" s="403"/>
      <c r="E90" s="404"/>
      <c r="F90" s="405"/>
      <c r="G90" s="406"/>
      <c r="H90" s="377"/>
      <c r="I90" s="374"/>
    </row>
    <row r="91" spans="1:9" ht="14.25">
      <c r="A91" s="414"/>
      <c r="B91" s="415"/>
      <c r="C91" s="416"/>
      <c r="D91" s="395"/>
      <c r="E91" s="422"/>
      <c r="F91" s="423"/>
      <c r="G91" s="419"/>
      <c r="H91" s="377"/>
      <c r="I91" s="374"/>
    </row>
    <row r="92" spans="1:9" ht="27" customHeight="1">
      <c r="A92" s="407" t="s">
        <v>9</v>
      </c>
      <c r="B92" s="408"/>
      <c r="C92" s="409" t="s">
        <v>290</v>
      </c>
      <c r="D92" s="410"/>
      <c r="E92" s="411" t="s">
        <v>158</v>
      </c>
      <c r="F92" s="412"/>
      <c r="G92" s="413"/>
      <c r="H92" s="413">
        <v>0</v>
      </c>
      <c r="I92" s="374"/>
    </row>
    <row r="93" spans="1:9" ht="14.25">
      <c r="A93" s="414"/>
      <c r="B93" s="415"/>
      <c r="C93" s="416"/>
      <c r="D93" s="395"/>
      <c r="E93" s="417"/>
      <c r="F93" s="418"/>
      <c r="G93" s="419"/>
      <c r="H93" s="377"/>
      <c r="I93" s="374"/>
    </row>
    <row r="94" spans="1:9" ht="15" customHeight="1">
      <c r="A94" s="407" t="s">
        <v>12</v>
      </c>
      <c r="B94" s="374"/>
      <c r="C94" s="409" t="s">
        <v>291</v>
      </c>
      <c r="D94" s="420"/>
      <c r="E94" s="421" t="s">
        <v>11</v>
      </c>
      <c r="F94" s="412">
        <v>338</v>
      </c>
      <c r="G94" s="413">
        <v>0</v>
      </c>
      <c r="H94" s="413">
        <f>F94*G94</f>
        <v>0</v>
      </c>
      <c r="I94" s="374"/>
    </row>
    <row r="95" spans="1:9" ht="14.25">
      <c r="A95" s="407"/>
      <c r="B95" s="374"/>
      <c r="C95" s="409"/>
      <c r="D95" s="420"/>
      <c r="E95" s="421"/>
      <c r="F95" s="484"/>
      <c r="G95" s="419"/>
      <c r="H95" s="377"/>
      <c r="I95" s="374"/>
    </row>
    <row r="96" spans="1:9" ht="117.75" customHeight="1">
      <c r="A96" s="407" t="s">
        <v>14</v>
      </c>
      <c r="B96" s="424"/>
      <c r="C96" s="425" t="s">
        <v>292</v>
      </c>
      <c r="D96" s="421"/>
      <c r="E96" s="426" t="s">
        <v>11</v>
      </c>
      <c r="F96" s="427">
        <v>43</v>
      </c>
      <c r="G96" s="413">
        <v>0</v>
      </c>
      <c r="H96" s="413">
        <f>F96*G96</f>
        <v>0</v>
      </c>
      <c r="I96" s="374"/>
    </row>
    <row r="97" spans="1:9" ht="12.75">
      <c r="A97" s="428"/>
      <c r="B97" s="429"/>
      <c r="C97" s="430"/>
      <c r="D97" s="395"/>
      <c r="E97" s="417"/>
      <c r="F97" s="418"/>
      <c r="G97" s="431"/>
      <c r="H97" s="377"/>
      <c r="I97" s="374"/>
    </row>
    <row r="98" spans="1:9" ht="27.75" customHeight="1">
      <c r="A98" s="407" t="s">
        <v>16</v>
      </c>
      <c r="B98" s="424"/>
      <c r="C98" s="425" t="s">
        <v>293</v>
      </c>
      <c r="D98" s="395"/>
      <c r="E98" s="432" t="s">
        <v>10</v>
      </c>
      <c r="F98" s="433">
        <v>1</v>
      </c>
      <c r="G98" s="413">
        <v>0</v>
      </c>
      <c r="H98" s="413">
        <f>F98*G98</f>
        <v>0</v>
      </c>
      <c r="I98" s="374"/>
    </row>
    <row r="99" spans="1:9" ht="12.75">
      <c r="A99" s="428"/>
      <c r="B99" s="429"/>
      <c r="C99" s="425" t="s">
        <v>260</v>
      </c>
      <c r="D99" s="395"/>
      <c r="E99" s="417"/>
      <c r="F99" s="418"/>
      <c r="G99" s="431"/>
      <c r="H99" s="377"/>
      <c r="I99" s="374"/>
    </row>
    <row r="100" spans="1:9" ht="14.25" customHeight="1">
      <c r="A100" s="407" t="s">
        <v>19</v>
      </c>
      <c r="B100" s="424"/>
      <c r="C100" s="434" t="s">
        <v>261</v>
      </c>
      <c r="D100" s="435"/>
      <c r="E100" s="432" t="s">
        <v>10</v>
      </c>
      <c r="F100" s="433">
        <v>2</v>
      </c>
      <c r="G100" s="413">
        <v>0</v>
      </c>
      <c r="H100" s="413">
        <f>F100*G100</f>
        <v>0</v>
      </c>
      <c r="I100" s="374"/>
    </row>
    <row r="101" spans="1:9" ht="12.75">
      <c r="A101" s="428"/>
      <c r="B101" s="429"/>
      <c r="C101" s="436"/>
      <c r="D101" s="395"/>
      <c r="E101" s="437"/>
      <c r="F101" s="438"/>
      <c r="G101" s="439"/>
      <c r="H101" s="377"/>
      <c r="I101" s="374"/>
    </row>
    <row r="102" spans="1:9" ht="12.75" customHeight="1">
      <c r="A102" s="445" t="s">
        <v>20</v>
      </c>
      <c r="B102" s="376"/>
      <c r="C102" s="447" t="s">
        <v>266</v>
      </c>
      <c r="D102" s="448"/>
      <c r="E102" s="448" t="s">
        <v>11</v>
      </c>
      <c r="F102" s="449">
        <v>180</v>
      </c>
      <c r="G102" s="413">
        <v>0</v>
      </c>
      <c r="H102" s="413">
        <f>F102*G102</f>
        <v>0</v>
      </c>
      <c r="I102" s="374"/>
    </row>
    <row r="103" spans="1:9" ht="12.75">
      <c r="A103" s="445"/>
      <c r="B103" s="376"/>
      <c r="C103" s="450"/>
      <c r="D103" s="395"/>
      <c r="E103" s="451"/>
      <c r="F103" s="452"/>
      <c r="G103" s="453"/>
      <c r="H103" s="377"/>
      <c r="I103" s="374"/>
    </row>
    <row r="104" spans="1:9" ht="63" customHeight="1">
      <c r="A104" s="445" t="s">
        <v>21</v>
      </c>
      <c r="B104" s="376"/>
      <c r="C104" s="454" t="s">
        <v>267</v>
      </c>
      <c r="D104" s="395"/>
      <c r="E104" s="455" t="s">
        <v>195</v>
      </c>
      <c r="F104" s="456">
        <v>115</v>
      </c>
      <c r="G104" s="413">
        <v>0</v>
      </c>
      <c r="H104" s="413">
        <f>F104*G104</f>
        <v>0</v>
      </c>
      <c r="I104" s="374"/>
    </row>
    <row r="105" spans="1:9" ht="12.75">
      <c r="A105" s="441"/>
      <c r="B105" s="442"/>
      <c r="C105" s="443"/>
      <c r="D105" s="421"/>
      <c r="E105" s="485"/>
      <c r="F105" s="486"/>
      <c r="G105" s="487"/>
      <c r="H105" s="377"/>
      <c r="I105" s="374"/>
    </row>
    <row r="106" spans="1:9" ht="14.25" customHeight="1">
      <c r="A106" s="407" t="s">
        <v>47</v>
      </c>
      <c r="B106" s="424"/>
      <c r="C106" s="394" t="s">
        <v>263</v>
      </c>
      <c r="D106" s="395"/>
      <c r="E106" s="432" t="s">
        <v>264</v>
      </c>
      <c r="F106" s="444">
        <v>1</v>
      </c>
      <c r="G106" s="413">
        <v>0</v>
      </c>
      <c r="H106" s="413">
        <f>F106*G106</f>
        <v>0</v>
      </c>
      <c r="I106" s="374"/>
    </row>
    <row r="107" spans="1:9" ht="12.75">
      <c r="A107" s="407"/>
      <c r="B107" s="424"/>
      <c r="C107" s="394"/>
      <c r="D107" s="395"/>
      <c r="E107" s="432"/>
      <c r="F107" s="402"/>
      <c r="G107" s="382"/>
      <c r="H107" s="377"/>
      <c r="I107" s="374"/>
    </row>
    <row r="108" spans="1:9" ht="17.25" customHeight="1" thickBot="1">
      <c r="A108" s="386" t="s">
        <v>235</v>
      </c>
      <c r="B108" s="387"/>
      <c r="C108" s="388" t="s">
        <v>294</v>
      </c>
      <c r="D108" s="389"/>
      <c r="E108" s="389"/>
      <c r="F108" s="389"/>
      <c r="G108" s="389"/>
      <c r="H108" s="390">
        <f>SUM(H91:H107)</f>
        <v>0</v>
      </c>
      <c r="I108" s="374"/>
    </row>
    <row r="109" spans="1:9" ht="15" thickTop="1">
      <c r="A109" s="375"/>
      <c r="B109" s="376"/>
      <c r="C109" s="394"/>
      <c r="D109" s="395"/>
      <c r="E109" s="396"/>
      <c r="F109" s="395"/>
      <c r="G109" s="382"/>
      <c r="H109" s="377"/>
      <c r="I109" s="374"/>
    </row>
    <row r="110" spans="1:9" ht="14.25">
      <c r="A110" s="375"/>
      <c r="B110" s="376"/>
      <c r="C110" s="394"/>
      <c r="D110" s="395"/>
      <c r="E110" s="396"/>
      <c r="F110" s="395"/>
      <c r="G110" s="382"/>
      <c r="H110" s="377"/>
      <c r="I110" s="374"/>
    </row>
    <row r="111" spans="1:9" ht="17.25" customHeight="1">
      <c r="A111" s="383" t="s">
        <v>269</v>
      </c>
      <c r="B111" s="385"/>
      <c r="C111" s="384" t="s">
        <v>295</v>
      </c>
      <c r="D111" s="403"/>
      <c r="E111" s="397" t="s">
        <v>248</v>
      </c>
      <c r="F111" s="398" t="s">
        <v>249</v>
      </c>
      <c r="G111" s="399" t="s">
        <v>250</v>
      </c>
      <c r="H111" s="400" t="s">
        <v>251</v>
      </c>
      <c r="I111" s="374"/>
    </row>
    <row r="112" spans="1:9" ht="15.75">
      <c r="A112" s="457"/>
      <c r="B112" s="458"/>
      <c r="C112" s="459"/>
      <c r="D112" s="460"/>
      <c r="E112" s="417"/>
      <c r="F112" s="461"/>
      <c r="G112" s="462"/>
      <c r="H112" s="377"/>
      <c r="I112" s="374"/>
    </row>
    <row r="113" spans="1:9" ht="65.25" customHeight="1">
      <c r="A113" s="428"/>
      <c r="B113" s="463"/>
      <c r="C113" s="464" t="s">
        <v>272</v>
      </c>
      <c r="D113" s="460"/>
      <c r="E113" s="417"/>
      <c r="F113" s="461"/>
      <c r="G113" s="462"/>
      <c r="H113" s="377"/>
      <c r="I113" s="374"/>
    </row>
    <row r="114" spans="1:9" ht="12.75">
      <c r="A114" s="428"/>
      <c r="B114" s="463"/>
      <c r="C114" s="464"/>
      <c r="D114" s="460"/>
      <c r="E114" s="417"/>
      <c r="F114" s="461"/>
      <c r="G114" s="462"/>
      <c r="H114" s="377"/>
      <c r="I114" s="374"/>
    </row>
    <row r="115" spans="1:9" ht="54" customHeight="1">
      <c r="A115" s="428"/>
      <c r="B115" s="463"/>
      <c r="C115" s="464" t="s">
        <v>273</v>
      </c>
      <c r="D115" s="460"/>
      <c r="E115" s="417"/>
      <c r="F115" s="461"/>
      <c r="G115" s="462"/>
      <c r="H115" s="377"/>
      <c r="I115" s="374"/>
    </row>
    <row r="116" spans="1:9" ht="12.75">
      <c r="A116" s="428"/>
      <c r="B116" s="463"/>
      <c r="C116" s="465"/>
      <c r="D116" s="460"/>
      <c r="E116" s="417"/>
      <c r="F116" s="461"/>
      <c r="G116" s="462"/>
      <c r="H116" s="377"/>
      <c r="I116" s="374"/>
    </row>
    <row r="117" spans="1:9" ht="15.75" customHeight="1">
      <c r="A117" s="466"/>
      <c r="B117" s="467"/>
      <c r="C117" s="468" t="s">
        <v>274</v>
      </c>
      <c r="D117" s="469"/>
      <c r="E117" s="470"/>
      <c r="F117" s="471"/>
      <c r="G117" s="472"/>
      <c r="H117" s="377"/>
      <c r="I117" s="374"/>
    </row>
    <row r="118" spans="1:9" ht="27.75" customHeight="1">
      <c r="A118" s="375"/>
      <c r="B118" s="376"/>
      <c r="C118" s="443" t="s">
        <v>275</v>
      </c>
      <c r="D118" s="432"/>
      <c r="E118" s="432"/>
      <c r="F118" s="432"/>
      <c r="G118" s="432"/>
      <c r="H118" s="377"/>
      <c r="I118" s="374"/>
    </row>
    <row r="119" spans="1:9" ht="12.75">
      <c r="A119" s="473"/>
      <c r="B119" s="474"/>
      <c r="C119" s="425"/>
      <c r="D119" s="469"/>
      <c r="E119" s="470"/>
      <c r="F119" s="475"/>
      <c r="G119" s="472"/>
      <c r="H119" s="377"/>
      <c r="I119" s="374"/>
    </row>
    <row r="120" spans="1:9" ht="27" customHeight="1">
      <c r="A120" s="445" t="s">
        <v>9</v>
      </c>
      <c r="B120" s="488"/>
      <c r="C120" s="425" t="s">
        <v>297</v>
      </c>
      <c r="D120" s="469"/>
      <c r="E120" s="470"/>
      <c r="F120" s="475"/>
      <c r="G120" s="472"/>
      <c r="H120" s="377"/>
      <c r="I120" s="374"/>
    </row>
    <row r="121" spans="1:9" ht="15" customHeight="1">
      <c r="A121" s="473"/>
      <c r="B121" s="474"/>
      <c r="C121" s="443" t="s">
        <v>296</v>
      </c>
      <c r="D121" s="421"/>
      <c r="E121" s="426" t="s">
        <v>11</v>
      </c>
      <c r="F121" s="440">
        <v>171</v>
      </c>
      <c r="G121" s="413">
        <v>0</v>
      </c>
      <c r="H121" s="413">
        <f>F121*G121</f>
        <v>0</v>
      </c>
      <c r="I121" s="374"/>
    </row>
    <row r="122" spans="1:9" ht="12.75">
      <c r="A122" s="473"/>
      <c r="B122" s="474"/>
      <c r="C122" s="443"/>
      <c r="D122" s="421"/>
      <c r="E122" s="426"/>
      <c r="F122" s="486"/>
      <c r="G122" s="472"/>
      <c r="H122" s="377"/>
      <c r="I122" s="374"/>
    </row>
    <row r="123" spans="1:9" ht="13.5" customHeight="1">
      <c r="A123" s="473" t="s">
        <v>12</v>
      </c>
      <c r="B123" s="474"/>
      <c r="C123" s="394" t="s">
        <v>298</v>
      </c>
      <c r="D123" s="395"/>
      <c r="E123" s="426" t="s">
        <v>264</v>
      </c>
      <c r="F123" s="489">
        <v>2</v>
      </c>
      <c r="G123" s="413">
        <v>0</v>
      </c>
      <c r="H123" s="413">
        <f>F123*G123</f>
        <v>0</v>
      </c>
      <c r="I123" s="374"/>
    </row>
    <row r="124" spans="1:9" ht="14.25">
      <c r="A124" s="375"/>
      <c r="B124" s="376"/>
      <c r="C124" s="394"/>
      <c r="D124" s="395"/>
      <c r="E124" s="396"/>
      <c r="F124" s="395"/>
      <c r="G124" s="382"/>
      <c r="H124" s="377"/>
      <c r="I124" s="374"/>
    </row>
    <row r="125" spans="1:9" ht="15" customHeight="1">
      <c r="A125" s="473" t="s">
        <v>14</v>
      </c>
      <c r="B125" s="474"/>
      <c r="C125" s="394" t="s">
        <v>299</v>
      </c>
      <c r="D125" s="395"/>
      <c r="E125" s="426" t="s">
        <v>10</v>
      </c>
      <c r="F125" s="489">
        <v>5</v>
      </c>
      <c r="G125" s="413">
        <v>0</v>
      </c>
      <c r="H125" s="413">
        <f>F125*G125</f>
        <v>0</v>
      </c>
      <c r="I125" s="374"/>
    </row>
    <row r="126" spans="1:9" ht="12.75">
      <c r="A126" s="473"/>
      <c r="B126" s="474"/>
      <c r="C126" s="394"/>
      <c r="D126" s="395"/>
      <c r="E126" s="432"/>
      <c r="F126" s="490"/>
      <c r="G126" s="491"/>
      <c r="H126" s="377"/>
      <c r="I126" s="374"/>
    </row>
    <row r="127" spans="1:9" ht="14.25" customHeight="1">
      <c r="A127" s="445" t="s">
        <v>16</v>
      </c>
      <c r="B127" s="488"/>
      <c r="C127" s="425" t="s">
        <v>310</v>
      </c>
      <c r="D127" s="421"/>
      <c r="E127" s="432" t="s">
        <v>158</v>
      </c>
      <c r="F127" s="492"/>
      <c r="G127" s="491"/>
      <c r="H127" s="377">
        <v>0</v>
      </c>
      <c r="I127" s="374"/>
    </row>
    <row r="128" spans="1:9" ht="12.75">
      <c r="A128" s="445"/>
      <c r="B128" s="488"/>
      <c r="C128" s="425"/>
      <c r="D128" s="421"/>
      <c r="E128" s="432"/>
      <c r="F128" s="493"/>
      <c r="G128" s="491"/>
      <c r="H128" s="377"/>
      <c r="I128" s="374"/>
    </row>
    <row r="129" spans="1:9" ht="15.75" customHeight="1">
      <c r="A129" s="445" t="s">
        <v>19</v>
      </c>
      <c r="B129" s="376"/>
      <c r="C129" s="450" t="s">
        <v>300</v>
      </c>
      <c r="D129" s="395"/>
      <c r="E129" s="455" t="s">
        <v>10</v>
      </c>
      <c r="F129" s="456">
        <v>1</v>
      </c>
      <c r="G129" s="413">
        <v>0</v>
      </c>
      <c r="H129" s="413">
        <f>F129*G129</f>
        <v>0</v>
      </c>
      <c r="I129" s="374"/>
    </row>
    <row r="130" spans="1:9" ht="12.75">
      <c r="A130" s="375"/>
      <c r="B130" s="376"/>
      <c r="C130" s="482"/>
      <c r="D130" s="395"/>
      <c r="E130" s="478"/>
      <c r="F130" s="480"/>
      <c r="G130" s="477"/>
      <c r="H130" s="377"/>
      <c r="I130" s="374"/>
    </row>
    <row r="131" spans="1:9" ht="15" customHeight="1">
      <c r="A131" s="445" t="s">
        <v>20</v>
      </c>
      <c r="B131" s="376"/>
      <c r="C131" s="450" t="s">
        <v>301</v>
      </c>
      <c r="D131" s="395"/>
      <c r="E131" s="455" t="s">
        <v>286</v>
      </c>
      <c r="F131" s="456">
        <v>4</v>
      </c>
      <c r="G131" s="453">
        <v>0</v>
      </c>
      <c r="H131" s="413">
        <f>F131*G131</f>
        <v>0</v>
      </c>
      <c r="I131" s="374"/>
    </row>
    <row r="132" spans="1:9" ht="12.75">
      <c r="A132" s="445"/>
      <c r="B132" s="376"/>
      <c r="C132" s="450"/>
      <c r="D132" s="395"/>
      <c r="E132" s="451"/>
      <c r="F132" s="452"/>
      <c r="G132" s="453"/>
      <c r="H132" s="377"/>
      <c r="I132" s="374"/>
    </row>
    <row r="133" spans="1:9" ht="12.75" customHeight="1">
      <c r="A133" s="445" t="s">
        <v>21</v>
      </c>
      <c r="B133" s="3"/>
      <c r="C133" s="482" t="s">
        <v>302</v>
      </c>
      <c r="D133" s="477"/>
      <c r="E133" s="455" t="s">
        <v>158</v>
      </c>
      <c r="F133" s="456">
        <v>1</v>
      </c>
      <c r="G133" s="453">
        <v>0</v>
      </c>
      <c r="H133" s="413">
        <f>F133*G133</f>
        <v>0</v>
      </c>
      <c r="I133" s="374"/>
    </row>
    <row r="134" spans="1:9" ht="16.5" customHeight="1" thickBot="1">
      <c r="A134" s="386" t="s">
        <v>235</v>
      </c>
      <c r="B134" s="387"/>
      <c r="C134" s="388" t="s">
        <v>303</v>
      </c>
      <c r="D134" s="389"/>
      <c r="E134" s="389"/>
      <c r="F134" s="389"/>
      <c r="G134" s="389"/>
      <c r="H134" s="390">
        <f>SUM(H119:H133)</f>
        <v>0</v>
      </c>
      <c r="I134" s="374"/>
    </row>
    <row r="135" spans="1:9" ht="15" thickTop="1">
      <c r="A135" s="375"/>
      <c r="B135" s="376"/>
      <c r="C135" s="394"/>
      <c r="D135" s="395"/>
      <c r="E135" s="396"/>
      <c r="F135" s="395"/>
      <c r="G135" s="382"/>
      <c r="H135" s="377"/>
      <c r="I135" s="374"/>
    </row>
    <row r="136" spans="1:9" ht="12.75">
      <c r="A136" s="494"/>
      <c r="B136" s="495"/>
      <c r="C136" s="500" t="s">
        <v>311</v>
      </c>
      <c r="D136" s="496"/>
      <c r="E136" s="497"/>
      <c r="F136" s="498"/>
      <c r="G136" s="499"/>
      <c r="H136" s="377"/>
      <c r="I136" s="374"/>
    </row>
  </sheetData>
  <sheetProtection/>
  <mergeCells count="2">
    <mergeCell ref="C4:G4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CENIK</dc:title>
  <dc:subject>RV občinskih cest</dc:subject>
  <dc:creator>Kos</dc:creator>
  <cp:keywords/>
  <dc:description>naročnik: Občina Ilirska Bistrica</dc:description>
  <cp:lastModifiedBy>stanko </cp:lastModifiedBy>
  <cp:lastPrinted>2016-02-15T13:05:28Z</cp:lastPrinted>
  <dcterms:created xsi:type="dcterms:W3CDTF">2004-01-22T10:27:27Z</dcterms:created>
  <dcterms:modified xsi:type="dcterms:W3CDTF">2016-02-17T07:14:08Z</dcterms:modified>
  <cp:category/>
  <cp:version/>
  <cp:contentType/>
  <cp:contentStatus/>
</cp:coreProperties>
</file>